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LE Nutrition Needs" sheetId="1" r:id="rId4"/>
    <sheet state="visible" name="FEMALE Nutrition Needs" sheetId="2" r:id="rId5"/>
    <sheet state="visible" name="METs" sheetId="3" r:id="rId6"/>
    <sheet state="visible" name="Labs" sheetId="4" r:id="rId7"/>
    <sheet state="visible" name="ABCP" sheetId="5" r:id="rId8"/>
  </sheets>
  <definedNames/>
  <calcPr/>
  <extLst>
    <ext uri="GoogleSheetsCustomDataVersion1">
      <go:sheetsCustomData xmlns:go="http://customooxmlschemas.google.com/" r:id="rId9" roundtripDataSignature="AMtx7mjbIGW2z1/wZ5MEQFx+T3yRZgCz1A=="/>
    </ext>
  </extLst>
</workbook>
</file>

<file path=xl/sharedStrings.xml><?xml version="1.0" encoding="utf-8"?>
<sst xmlns="http://schemas.openxmlformats.org/spreadsheetml/2006/main" count="359" uniqueCount="209">
  <si>
    <t>MALE Nutrition Needs</t>
  </si>
  <si>
    <t>Measurements</t>
  </si>
  <si>
    <t>Age</t>
  </si>
  <si>
    <t>1. Fill in the dark grey boxes</t>
  </si>
  <si>
    <t>Weight (lbs)</t>
  </si>
  <si>
    <t>Weight (kg)</t>
  </si>
  <si>
    <t xml:space="preserve">Do not touch the light grey boxes. </t>
  </si>
  <si>
    <t>Height (in)</t>
  </si>
  <si>
    <t>Height (cm)</t>
  </si>
  <si>
    <t>Waist circumference (in)</t>
  </si>
  <si>
    <t>Waist circumference (cm)</t>
  </si>
  <si>
    <t>Fat Mass (lbs)</t>
  </si>
  <si>
    <t>Fat Mass (kg)</t>
  </si>
  <si>
    <t>Fat Free Mass (lbs)</t>
  </si>
  <si>
    <t>Fat Free Mass (kg)</t>
  </si>
  <si>
    <t>Body Fat %</t>
  </si>
  <si>
    <t>&lt;-New Tape Test Equations - publication of directive 2023-08</t>
  </si>
  <si>
    <t>Estimated Energy Needs</t>
  </si>
  <si>
    <t>Cunningham</t>
  </si>
  <si>
    <t>Neleson</t>
  </si>
  <si>
    <t>DeLorenzo</t>
  </si>
  <si>
    <t>Harris-Bennedict</t>
  </si>
  <si>
    <t>Mifflin St.Jeor</t>
  </si>
  <si>
    <t>Average - Male</t>
  </si>
  <si>
    <t xml:space="preserve">Ignore these numbers. Use the next numbers. </t>
  </si>
  <si>
    <t>Min for Good Endocrine Function</t>
  </si>
  <si>
    <t>Calories per day</t>
  </si>
  <si>
    <t>2A. This is your minimum caloric needs.</t>
  </si>
  <si>
    <t>Activity Factor (Using Avg. EEN)</t>
  </si>
  <si>
    <t>2B. This is your average caloric needs range.</t>
  </si>
  <si>
    <t>Sedentary - minimal activity</t>
  </si>
  <si>
    <t>As low as this number.</t>
  </si>
  <si>
    <t>Lightly Active - 1-3x wk training</t>
  </si>
  <si>
    <t>Moderately Active - 3-5x wk training</t>
  </si>
  <si>
    <t>Very Active - 5-6x wk training</t>
  </si>
  <si>
    <t>Elite Active - 7+x wk training</t>
  </si>
  <si>
    <t xml:space="preserve">As high as this number. </t>
  </si>
  <si>
    <t>Macronutrients (Using Avg. EEN)</t>
  </si>
  <si>
    <t>45% Carbs (g)</t>
  </si>
  <si>
    <t>65% Carbs (g)</t>
  </si>
  <si>
    <t>10% Pro (g)</t>
  </si>
  <si>
    <t>30% Pro (g)</t>
  </si>
  <si>
    <t>20% Fat (g)</t>
  </si>
  <si>
    <t>30% Fat (g)</t>
  </si>
  <si>
    <t xml:space="preserve">3. These are your approx. macronutrient ranges if MALE. </t>
  </si>
  <si>
    <t>Sedentary</t>
  </si>
  <si>
    <t>Lightly Active</t>
  </si>
  <si>
    <t>Moderately Active</t>
  </si>
  <si>
    <t>Very Active</t>
  </si>
  <si>
    <t>Elite Active</t>
  </si>
  <si>
    <t>Grams of Carbohydrate (Using BW)</t>
  </si>
  <si>
    <t>3 g/kg</t>
  </si>
  <si>
    <t>6 g/kg</t>
  </si>
  <si>
    <t>9 g/kg</t>
  </si>
  <si>
    <t>12 g/kg</t>
  </si>
  <si>
    <t xml:space="preserve">4. This is another carbohydrate range. </t>
  </si>
  <si>
    <t>Grams of Protein (Using BW)</t>
  </si>
  <si>
    <t>.8 g/kg</t>
  </si>
  <si>
    <t>1.2 g/kg</t>
  </si>
  <si>
    <t>1.6 g/kg</t>
  </si>
  <si>
    <t>2.0 g/kg</t>
  </si>
  <si>
    <t xml:space="preserve">5. This is another protein range. </t>
  </si>
  <si>
    <t>Fiber (Grams)</t>
  </si>
  <si>
    <t>Daily minimum</t>
  </si>
  <si>
    <t>6. This is a healthful range of daily fiber.</t>
  </si>
  <si>
    <t>Daily maximum (can go well above this)</t>
  </si>
  <si>
    <t>Injury Factor (Using Avg. EEN)</t>
  </si>
  <si>
    <t>7. This is your caloric needs if injured.</t>
  </si>
  <si>
    <t>Minor Surgey</t>
  </si>
  <si>
    <t>Major Surgery</t>
  </si>
  <si>
    <t>Mild Infection</t>
  </si>
  <si>
    <t>Moderate Infection</t>
  </si>
  <si>
    <t>Severe Infection</t>
  </si>
  <si>
    <t>Skeletal Trauma</t>
  </si>
  <si>
    <t>Blunt Trauma</t>
  </si>
  <si>
    <t>Head Trauma</t>
  </si>
  <si>
    <t>&lt;20% Burn</t>
  </si>
  <si>
    <t>20-40% Burn</t>
  </si>
  <si>
    <t>&gt;40% Burn</t>
  </si>
  <si>
    <t>Exercise Energy Expenditure</t>
  </si>
  <si>
    <t>Weight (Kg)</t>
  </si>
  <si>
    <t>METs</t>
  </si>
  <si>
    <t>*Look up</t>
  </si>
  <si>
    <t>Time (Hr)</t>
  </si>
  <si>
    <t>8. This is approx. how many calories are burned in exercise.</t>
  </si>
  <si>
    <t>Hydration Recommendation</t>
  </si>
  <si>
    <t>Bodyweight (lbs)</t>
  </si>
  <si>
    <t>&lt; Weigh yourself in the morning before eating/drinking.</t>
  </si>
  <si>
    <t>Fluid requirement (oz)</t>
  </si>
  <si>
    <t>9. Drink this on rest days.</t>
  </si>
  <si>
    <t>Exercise (hours)</t>
  </si>
  <si>
    <t>&lt; How many hours did you train?</t>
  </si>
  <si>
    <t>10. Drink this on a training day.</t>
  </si>
  <si>
    <t>Sweat Rate</t>
  </si>
  <si>
    <t>Starting weight (lbs)</t>
  </si>
  <si>
    <t>&lt; Weigh yourself before you workout.</t>
  </si>
  <si>
    <t>Ending weight (lbs)</t>
  </si>
  <si>
    <t>&lt; Weigh yourself after you workout.</t>
  </si>
  <si>
    <t>Fluid consumed (oz)</t>
  </si>
  <si>
    <t>&lt; How many ounces of water did you drink while training?</t>
  </si>
  <si>
    <t>Sweat rate (oz/hour)</t>
  </si>
  <si>
    <t xml:space="preserve">11. Replenish this fluid lost. </t>
  </si>
  <si>
    <t>% BW water lost</t>
  </si>
  <si>
    <t xml:space="preserve">Keep this less than 2% for optimal performance. </t>
  </si>
  <si>
    <t>FEMALE Nutrition Needs</t>
  </si>
  <si>
    <t>Average - Female</t>
  </si>
  <si>
    <t>Female</t>
  </si>
  <si>
    <t xml:space="preserve">3. These are your approx. macronutrient ranges if FEMALE. </t>
  </si>
  <si>
    <t>https://cdn-links.lww.com/permalink/mss/a/mss_43_8_2011_06_13_ainsworth_202093_sdc1.pdf</t>
  </si>
  <si>
    <t>Test:</t>
  </si>
  <si>
    <t>Result:</t>
  </si>
  <si>
    <t>Range:</t>
  </si>
  <si>
    <t>Notes:</t>
  </si>
  <si>
    <t>Total cholesterol</t>
  </si>
  <si>
    <t>Normal</t>
  </si>
  <si>
    <t>&lt; 200 mg/dL</t>
  </si>
  <si>
    <t>BF% Male</t>
  </si>
  <si>
    <t>BF% Female</t>
  </si>
  <si>
    <t>Borderline high</t>
  </si>
  <si>
    <t>200 to 239 mg/dL</t>
  </si>
  <si>
    <t>Essential</t>
  </si>
  <si>
    <t>2-5%</t>
  </si>
  <si>
    <t>10-13%</t>
  </si>
  <si>
    <t>High</t>
  </si>
  <si>
    <t>&gt; 240 mg/dL</t>
  </si>
  <si>
    <t>Athlete</t>
  </si>
  <si>
    <t>6-13%</t>
  </si>
  <si>
    <t>14-20%</t>
  </si>
  <si>
    <t>LDL</t>
  </si>
  <si>
    <t>Optimal</t>
  </si>
  <si>
    <t xml:space="preserve">&lt; 100 mg/dL </t>
  </si>
  <si>
    <t>This is the goal for people with diabetes or heart disease.</t>
  </si>
  <si>
    <t>Fitness</t>
  </si>
  <si>
    <t>14-17%</t>
  </si>
  <si>
    <t>21-24%</t>
  </si>
  <si>
    <t>&gt;22% for normal hormone function</t>
  </si>
  <si>
    <t>Near optimal</t>
  </si>
  <si>
    <t>100 to 129 mg/dL</t>
  </si>
  <si>
    <t>Average</t>
  </si>
  <si>
    <t>18-24%</t>
  </si>
  <si>
    <t>25-31%</t>
  </si>
  <si>
    <t>130 to 159 mg/dL</t>
  </si>
  <si>
    <t>Overweight</t>
  </si>
  <si>
    <t>&gt;25%</t>
  </si>
  <si>
    <t>&gt;32%</t>
  </si>
  <si>
    <t>160 to 189 mg/dL</t>
  </si>
  <si>
    <t>Very high</t>
  </si>
  <si>
    <t>&gt; 190 mg/dL</t>
  </si>
  <si>
    <t>HDL</t>
  </si>
  <si>
    <t>Low</t>
  </si>
  <si>
    <t>&lt; 39 mg/dL</t>
  </si>
  <si>
    <t>&gt; 40 mg/dL</t>
  </si>
  <si>
    <t>&gt; 60 mg/dL</t>
  </si>
  <si>
    <t>This is considered the level to protect you against heart disease.</t>
  </si>
  <si>
    <t>Triglycerides</t>
  </si>
  <si>
    <t>&lt; 150 mg/dL</t>
  </si>
  <si>
    <t>150 to 199 mg/dL</t>
  </si>
  <si>
    <t>200 to 499 mg/dL</t>
  </si>
  <si>
    <t>&gt; 500 mg/dL</t>
  </si>
  <si>
    <t>A1C</t>
  </si>
  <si>
    <t>Healthy</t>
  </si>
  <si>
    <t>&lt; 5.6%</t>
  </si>
  <si>
    <t>Prediabetes</t>
  </si>
  <si>
    <t>5.7-6.4%</t>
  </si>
  <si>
    <t>Diabetes</t>
  </si>
  <si>
    <t>&gt; 6.5%</t>
  </si>
  <si>
    <t>Vit D</t>
  </si>
  <si>
    <t>&lt; 29 ng/ml</t>
  </si>
  <si>
    <t>30-50 ng/ml</t>
  </si>
  <si>
    <t>Blood Pressure</t>
  </si>
  <si>
    <t>&lt; 90/ &lt; 60</t>
  </si>
  <si>
    <t>&lt; 120/ &lt; 80</t>
  </si>
  <si>
    <t>Elevated</t>
  </si>
  <si>
    <t>120-129/ &lt; 80</t>
  </si>
  <si>
    <t>Stage 1 Hypertension</t>
  </si>
  <si>
    <t>130-139 / 80-89</t>
  </si>
  <si>
    <t>Stage 2 Hypertension</t>
  </si>
  <si>
    <t>&gt; 140 / &gt; 90</t>
  </si>
  <si>
    <t>Male</t>
  </si>
  <si>
    <t>Chart from AR 600-9</t>
  </si>
  <si>
    <t>Height</t>
  </si>
  <si>
    <t>17-20</t>
  </si>
  <si>
    <t>21-27</t>
  </si>
  <si>
    <t>28-39</t>
  </si>
  <si>
    <t>40+</t>
  </si>
  <si>
    <t>5'0</t>
  </si>
  <si>
    <t>4'8</t>
  </si>
  <si>
    <t>5'1</t>
  </si>
  <si>
    <t>4'9</t>
  </si>
  <si>
    <t>5'2</t>
  </si>
  <si>
    <t>5'3</t>
  </si>
  <si>
    <t>5'4</t>
  </si>
  <si>
    <t>5'5</t>
  </si>
  <si>
    <t>5'6</t>
  </si>
  <si>
    <t>5'7</t>
  </si>
  <si>
    <t>5'8</t>
  </si>
  <si>
    <t>5'9</t>
  </si>
  <si>
    <t>5'10</t>
  </si>
  <si>
    <t>5'11</t>
  </si>
  <si>
    <t>6'0</t>
  </si>
  <si>
    <t>6'1</t>
  </si>
  <si>
    <t>6'2</t>
  </si>
  <si>
    <t>6'3</t>
  </si>
  <si>
    <t>6'4</t>
  </si>
  <si>
    <t>6'5</t>
  </si>
  <si>
    <t>6'6</t>
  </si>
  <si>
    <t>6'7</t>
  </si>
  <si>
    <t>6'8</t>
  </si>
  <si>
    <t>Max BF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</si>
</sst>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#,##0.0"/>
    <numFmt numFmtId="166" formatCode="0.0%"/>
  </numFmts>
  <fonts count="19">
    <font>
      <sz val="11.0"/>
      <color theme="1"/>
      <name val="Calibri"/>
      <scheme val="minor"/>
    </font>
    <font>
      <b/>
      <sz val="11.0"/>
      <color rgb="FF000000"/>
      <name val="Calibri"/>
    </font>
    <font>
      <b/>
      <sz val="14.0"/>
      <color rgb="FF000000"/>
      <name val="Calibri"/>
      <scheme val="minor"/>
    </font>
    <font>
      <sz val="11.0"/>
      <color theme="0"/>
      <name val="Calibri"/>
      <scheme val="minor"/>
    </font>
    <font/>
    <font>
      <sz val="11.0"/>
      <color rgb="FFFFFFFF"/>
      <name val="Calibri"/>
      <scheme val="minor"/>
    </font>
    <font>
      <b/>
      <sz val="11.0"/>
      <color theme="1"/>
      <name val="Calibri"/>
      <scheme val="minor"/>
    </font>
    <font>
      <b/>
      <sz val="11.0"/>
      <color rgb="FF000000"/>
      <name val="Calibri"/>
      <scheme val="minor"/>
    </font>
    <font>
      <u/>
      <color rgb="FF0000FF"/>
    </font>
    <font>
      <b/>
      <sz val="11.0"/>
      <color rgb="FFFFFFFF"/>
      <name val="Calibri"/>
    </font>
    <font>
      <sz val="11.0"/>
      <color rgb="FFFFFFFF"/>
      <name val="Calibri"/>
    </font>
    <font>
      <sz val="11.0"/>
      <color theme="1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rgb="FF333333"/>
      <name val="Calibri"/>
    </font>
    <font>
      <color theme="1"/>
      <name val="Calibri"/>
      <scheme val="minor"/>
    </font>
    <font>
      <color theme="1"/>
      <name val="Calibri"/>
    </font>
    <font>
      <sz val="10.0"/>
      <color theme="0"/>
      <name val="Calibri"/>
    </font>
    <font>
      <sz val="10.0"/>
      <color theme="1"/>
      <name val="Calibri"/>
    </font>
  </fonts>
  <fills count="16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0C0C0C"/>
        <bgColor rgb="FF0C0C0C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rgb="FFCC0000"/>
        <bgColor rgb="FFCC0000"/>
      </patternFill>
    </fill>
    <fill>
      <patternFill patternType="solid">
        <fgColor rgb="FFE69138"/>
        <bgColor rgb="FFE69138"/>
      </patternFill>
    </fill>
  </fills>
  <borders count="13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bottom"/>
    </xf>
    <xf borderId="0" fillId="0" fontId="2" numFmtId="0" xfId="0" applyAlignment="1" applyFont="1">
      <alignment horizontal="center" readingOrder="0"/>
    </xf>
    <xf borderId="0" fillId="0" fontId="0" numFmtId="0" xfId="0" applyFon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0" fillId="0" fontId="0" numFmtId="0" xfId="0" applyAlignment="1" applyFont="1">
      <alignment horizontal="center"/>
    </xf>
    <xf borderId="3" fillId="0" fontId="0" numFmtId="0" xfId="0" applyBorder="1" applyFont="1"/>
    <xf borderId="3" fillId="3" fontId="0" numFmtId="0" xfId="0" applyAlignment="1" applyBorder="1" applyFill="1" applyFont="1">
      <alignment horizontal="center" readingOrder="0"/>
    </xf>
    <xf borderId="0" fillId="4" fontId="0" numFmtId="0" xfId="0" applyAlignment="1" applyFill="1" applyFont="1">
      <alignment readingOrder="0"/>
    </xf>
    <xf borderId="0" fillId="0" fontId="0" numFmtId="0" xfId="0" applyFont="1"/>
    <xf borderId="3" fillId="3" fontId="0" numFmtId="164" xfId="0" applyAlignment="1" applyBorder="1" applyFont="1" applyNumberFormat="1">
      <alignment horizontal="center" readingOrder="0"/>
    </xf>
    <xf borderId="3" fillId="5" fontId="0" numFmtId="164" xfId="0" applyAlignment="1" applyBorder="1" applyFill="1" applyFont="1" applyNumberFormat="1">
      <alignment horizontal="center"/>
    </xf>
    <xf borderId="0" fillId="6" fontId="0" numFmtId="0" xfId="0" applyAlignment="1" applyFill="1" applyFont="1">
      <alignment readingOrder="0"/>
    </xf>
    <xf borderId="3" fillId="0" fontId="0" numFmtId="0" xfId="0" applyAlignment="1" applyBorder="1" applyFont="1">
      <alignment readingOrder="0"/>
    </xf>
    <xf borderId="3" fillId="7" fontId="0" numFmtId="0" xfId="0" applyAlignment="1" applyBorder="1" applyFill="1" applyFont="1">
      <alignment horizontal="center" readingOrder="0"/>
    </xf>
    <xf borderId="3" fillId="8" fontId="0" numFmtId="164" xfId="0" applyAlignment="1" applyBorder="1" applyFill="1" applyFont="1" applyNumberFormat="1">
      <alignment horizontal="center" readingOrder="0"/>
    </xf>
    <xf borderId="3" fillId="8" fontId="0" numFmtId="165" xfId="0" applyAlignment="1" applyBorder="1" applyFont="1" applyNumberFormat="1">
      <alignment horizontal="center" readingOrder="0"/>
    </xf>
    <xf borderId="0" fillId="0" fontId="0" numFmtId="0" xfId="0" applyAlignment="1" applyFont="1">
      <alignment readingOrder="0"/>
    </xf>
    <xf borderId="0" fillId="0" fontId="0" numFmtId="9" xfId="0" applyFont="1" applyNumberFormat="1"/>
    <xf borderId="4" fillId="2" fontId="5" numFmtId="0" xfId="0" applyAlignment="1" applyBorder="1" applyFont="1">
      <alignment horizontal="center" readingOrder="0"/>
    </xf>
    <xf borderId="5" fillId="0" fontId="4" numFmtId="0" xfId="0" applyBorder="1" applyFont="1"/>
    <xf borderId="0" fillId="0" fontId="3" numFmtId="0" xfId="0" applyAlignment="1" applyFont="1">
      <alignment horizontal="center"/>
    </xf>
    <xf borderId="3" fillId="5" fontId="0" numFmtId="1" xfId="0" applyAlignment="1" applyBorder="1" applyFont="1" applyNumberFormat="1">
      <alignment horizontal="center"/>
    </xf>
    <xf borderId="0" fillId="0" fontId="0" numFmtId="1" xfId="0" applyAlignment="1" applyFont="1" applyNumberFormat="1">
      <alignment horizontal="center"/>
    </xf>
    <xf borderId="3" fillId="0" fontId="6" numFmtId="0" xfId="0" applyAlignment="1" applyBorder="1" applyFont="1">
      <alignment readingOrder="0"/>
    </xf>
    <xf borderId="4" fillId="9" fontId="5" numFmtId="0" xfId="0" applyAlignment="1" applyBorder="1" applyFill="1" applyFont="1">
      <alignment horizontal="center" vertical="bottom"/>
    </xf>
    <xf borderId="3" fillId="9" fontId="5" numFmtId="0" xfId="0" applyAlignment="1" applyBorder="1" applyFont="1">
      <alignment horizontal="center" vertical="bottom"/>
    </xf>
    <xf borderId="0" fillId="0" fontId="0" numFmtId="0" xfId="0" applyAlignment="1" applyFont="1">
      <alignment vertical="bottom"/>
    </xf>
    <xf borderId="0" fillId="0" fontId="0" numFmtId="0" xfId="0" applyAlignment="1" applyFont="1">
      <alignment vertical="bottom"/>
    </xf>
    <xf borderId="4" fillId="0" fontId="0" numFmtId="0" xfId="0" applyAlignment="1" applyBorder="1" applyFont="1">
      <alignment vertical="bottom"/>
    </xf>
    <xf borderId="3" fillId="5" fontId="0" numFmtId="1" xfId="0" applyAlignment="1" applyBorder="1" applyFont="1" applyNumberFormat="1">
      <alignment horizontal="center" vertical="bottom"/>
    </xf>
    <xf borderId="4" fillId="10" fontId="3" numFmtId="0" xfId="0" applyAlignment="1" applyBorder="1" applyFill="1" applyFont="1">
      <alignment horizontal="center"/>
    </xf>
    <xf borderId="3" fillId="10" fontId="3" numFmtId="0" xfId="0" applyAlignment="1" applyBorder="1" applyFont="1">
      <alignment horizontal="center"/>
    </xf>
    <xf borderId="4" fillId="0" fontId="0" numFmtId="0" xfId="0" applyAlignment="1" applyBorder="1" applyFont="1">
      <alignment horizontal="center" vertical="bottom"/>
    </xf>
    <xf borderId="6" fillId="0" fontId="0" numFmtId="0" xfId="0" applyAlignment="1" applyBorder="1" applyFont="1">
      <alignment horizontal="center" vertical="bottom"/>
    </xf>
    <xf borderId="7" fillId="0" fontId="4" numFmtId="0" xfId="0" applyBorder="1" applyFont="1"/>
    <xf borderId="0" fillId="4" fontId="0" numFmtId="0" xfId="0" applyFont="1"/>
    <xf borderId="4" fillId="10" fontId="5" numFmtId="0" xfId="0" applyAlignment="1" applyBorder="1" applyFont="1">
      <alignment horizontal="center" readingOrder="0" vertical="bottom"/>
    </xf>
    <xf borderId="3" fillId="9" fontId="5" numFmtId="0" xfId="0" applyAlignment="1" applyBorder="1" applyFont="1">
      <alignment horizontal="center" vertical="bottom"/>
    </xf>
    <xf borderId="0" fillId="4" fontId="0" numFmtId="0" xfId="0" applyAlignment="1" applyFont="1">
      <alignment readingOrder="0" vertical="bottom"/>
    </xf>
    <xf borderId="4" fillId="0" fontId="0" numFmtId="0" xfId="0" applyAlignment="1" applyBorder="1" applyFont="1">
      <alignment vertical="bottom"/>
    </xf>
    <xf borderId="5" fillId="0" fontId="0" numFmtId="0" xfId="0" applyAlignment="1" applyBorder="1" applyFont="1">
      <alignment vertical="bottom"/>
    </xf>
    <xf borderId="3" fillId="0" fontId="0" numFmtId="0" xfId="0" applyAlignment="1" applyBorder="1" applyFont="1">
      <alignment vertical="bottom"/>
    </xf>
    <xf borderId="3" fillId="0" fontId="0" numFmtId="0" xfId="0" applyAlignment="1" applyBorder="1" applyFont="1">
      <alignment vertical="bottom"/>
    </xf>
    <xf borderId="4" fillId="10" fontId="5" numFmtId="0" xfId="0" applyAlignment="1" applyBorder="1" applyFont="1">
      <alignment horizontal="center" vertical="bottom"/>
    </xf>
    <xf borderId="3" fillId="10" fontId="5" numFmtId="9" xfId="0" applyAlignment="1" applyBorder="1" applyFont="1" applyNumberFormat="1">
      <alignment horizontal="center" vertical="bottom"/>
    </xf>
    <xf borderId="4" fillId="0" fontId="0" numFmtId="0" xfId="0" applyAlignment="1" applyBorder="1" applyFont="1">
      <alignment horizontal="center"/>
    </xf>
    <xf borderId="0" fillId="0" fontId="0" numFmtId="0" xfId="0" applyAlignment="1" applyFont="1">
      <alignment vertical="bottom"/>
    </xf>
    <xf borderId="5" fillId="0" fontId="0" numFmtId="1" xfId="0" applyAlignment="1" applyBorder="1" applyFont="1" applyNumberFormat="1">
      <alignment vertical="bottom"/>
    </xf>
    <xf borderId="3" fillId="0" fontId="0" numFmtId="1" xfId="0" applyAlignment="1" applyBorder="1" applyFont="1" applyNumberFormat="1">
      <alignment vertical="bottom"/>
    </xf>
    <xf borderId="5" fillId="10" fontId="5" numFmtId="0" xfId="0" applyAlignment="1" applyBorder="1" applyFont="1">
      <alignment horizontal="center" vertical="bottom"/>
    </xf>
    <xf borderId="7" fillId="5" fontId="0" numFmtId="1" xfId="0" applyAlignment="1" applyBorder="1" applyFont="1" applyNumberFormat="1">
      <alignment horizontal="center" vertical="bottom"/>
    </xf>
    <xf borderId="0" fillId="4" fontId="0" numFmtId="0" xfId="0" applyAlignment="1" applyFont="1">
      <alignment vertical="bottom"/>
    </xf>
    <xf borderId="3" fillId="0" fontId="0" numFmtId="0" xfId="0" applyAlignment="1" applyBorder="1" applyFont="1">
      <alignment horizontal="center" vertical="bottom"/>
    </xf>
    <xf borderId="3" fillId="5" fontId="0" numFmtId="164" xfId="0" applyAlignment="1" applyBorder="1" applyFont="1" applyNumberFormat="1">
      <alignment horizontal="center" vertical="bottom"/>
    </xf>
    <xf borderId="3" fillId="3" fontId="0" numFmtId="0" xfId="0" applyAlignment="1" applyBorder="1" applyFont="1">
      <alignment horizontal="center" vertical="bottom"/>
    </xf>
    <xf borderId="3" fillId="7" fontId="0" numFmtId="0" xfId="0" applyAlignment="1" applyBorder="1" applyFont="1">
      <alignment horizontal="center" vertical="bottom"/>
    </xf>
    <xf borderId="3" fillId="3" fontId="0" numFmtId="164" xfId="0" applyAlignment="1" applyBorder="1" applyFont="1" applyNumberFormat="1">
      <alignment horizontal="center" vertical="bottom"/>
    </xf>
    <xf borderId="8" fillId="0" fontId="0" numFmtId="0" xfId="0" applyAlignment="1" applyBorder="1" applyFont="1">
      <alignment vertical="bottom"/>
    </xf>
    <xf borderId="0" fillId="0" fontId="0" numFmtId="9" xfId="0" applyAlignment="1" applyFont="1" applyNumberFormat="1">
      <alignment vertical="bottom"/>
    </xf>
    <xf borderId="3" fillId="0" fontId="6" numFmtId="0" xfId="0" applyAlignment="1" applyBorder="1" applyFont="1">
      <alignment vertical="bottom"/>
    </xf>
    <xf borderId="3" fillId="8" fontId="0" numFmtId="0" xfId="0" applyAlignment="1" applyBorder="1" applyFont="1">
      <alignment horizontal="center" vertical="bottom"/>
    </xf>
    <xf borderId="3" fillId="8" fontId="0" numFmtId="166" xfId="0" applyAlignment="1" applyBorder="1" applyFont="1" applyNumberFormat="1">
      <alignment horizontal="center" vertical="bottom"/>
    </xf>
    <xf borderId="0" fillId="0" fontId="0" numFmtId="0" xfId="0" applyAlignment="1" applyFont="1">
      <alignment readingOrder="0" vertical="bottom"/>
    </xf>
    <xf borderId="0" fillId="0" fontId="7" numFmtId="0" xfId="0" applyAlignment="1" applyFont="1">
      <alignment horizontal="center" readingOrder="0"/>
    </xf>
    <xf borderId="3" fillId="9" fontId="5" numFmtId="0" xfId="0" applyAlignment="1" applyBorder="1" applyFont="1">
      <alignment horizontal="center" vertical="bottom"/>
    </xf>
    <xf borderId="5" fillId="10" fontId="5" numFmtId="0" xfId="0" applyAlignment="1" applyBorder="1" applyFont="1">
      <alignment horizontal="center" vertical="bottom"/>
    </xf>
    <xf borderId="0" fillId="0" fontId="8" numFmtId="0" xfId="0" applyAlignment="1" applyFont="1">
      <alignment readingOrder="0"/>
    </xf>
    <xf borderId="8" fillId="9" fontId="9" numFmtId="0" xfId="0" applyAlignment="1" applyBorder="1" applyFont="1">
      <alignment horizontal="center"/>
    </xf>
    <xf borderId="8" fillId="9" fontId="10" numFmtId="0" xfId="0" applyAlignment="1" applyBorder="1" applyFont="1">
      <alignment horizontal="center" vertical="bottom"/>
    </xf>
    <xf borderId="0" fillId="0" fontId="11" numFmtId="0" xfId="0" applyFont="1"/>
    <xf borderId="9" fillId="0" fontId="12" numFmtId="0" xfId="0" applyAlignment="1" applyBorder="1" applyFont="1">
      <alignment horizontal="center" vertical="center"/>
    </xf>
    <xf borderId="3" fillId="11" fontId="13" numFmtId="0" xfId="0" applyBorder="1" applyFill="1" applyFont="1"/>
    <xf borderId="3" fillId="12" fontId="14" numFmtId="0" xfId="0" applyAlignment="1" applyBorder="1" applyFill="1" applyFont="1">
      <alignment horizontal="left"/>
    </xf>
    <xf borderId="3" fillId="0" fontId="11" numFmtId="0" xfId="0" applyBorder="1" applyFont="1"/>
    <xf borderId="10" fillId="0" fontId="4" numFmtId="0" xfId="0" applyBorder="1" applyFont="1"/>
    <xf borderId="3" fillId="13" fontId="13" numFmtId="0" xfId="0" applyBorder="1" applyFill="1" applyFont="1"/>
    <xf borderId="3" fillId="12" fontId="13" numFmtId="0" xfId="0" applyBorder="1" applyFont="1"/>
    <xf borderId="3" fillId="13" fontId="11" numFmtId="0" xfId="0" applyBorder="1" applyFont="1"/>
    <xf borderId="3" fillId="0" fontId="15" numFmtId="0" xfId="0" applyBorder="1" applyFont="1"/>
    <xf borderId="11" fillId="0" fontId="4" numFmtId="0" xfId="0" applyBorder="1" applyFont="1"/>
    <xf borderId="3" fillId="14" fontId="13" numFmtId="0" xfId="0" applyBorder="1" applyFill="1" applyFont="1"/>
    <xf borderId="3" fillId="11" fontId="11" numFmtId="0" xfId="0" applyBorder="1" applyFont="1"/>
    <xf borderId="3" fillId="0" fontId="16" numFmtId="0" xfId="0" applyAlignment="1" applyBorder="1" applyFont="1">
      <alignment readingOrder="0"/>
    </xf>
    <xf borderId="3" fillId="15" fontId="13" numFmtId="0" xfId="0" applyBorder="1" applyFill="1" applyFont="1"/>
    <xf borderId="3" fillId="14" fontId="11" numFmtId="0" xfId="0" applyBorder="1" applyFont="1"/>
    <xf borderId="3" fillId="0" fontId="11" numFmtId="9" xfId="0" applyBorder="1" applyFont="1" applyNumberFormat="1"/>
    <xf borderId="0" fillId="0" fontId="16" numFmtId="0" xfId="0" applyFont="1"/>
    <xf borderId="0" fillId="0" fontId="12" numFmtId="0" xfId="0" applyAlignment="1" applyFont="1">
      <alignment horizontal="center" vertical="center"/>
    </xf>
    <xf borderId="0" fillId="0" fontId="13" numFmtId="0" xfId="0" applyFont="1"/>
    <xf borderId="3" fillId="14" fontId="13" numFmtId="0" xfId="0" applyAlignment="1" applyBorder="1" applyFont="1">
      <alignment horizontal="left"/>
    </xf>
    <xf borderId="5" fillId="13" fontId="13" numFmtId="0" xfId="0" applyAlignment="1" applyBorder="1" applyFont="1">
      <alignment vertical="bottom"/>
    </xf>
    <xf borderId="5" fillId="0" fontId="11" numFmtId="0" xfId="0" applyAlignment="1" applyBorder="1" applyFont="1">
      <alignment vertical="bottom"/>
    </xf>
    <xf borderId="0" fillId="0" fontId="11" numFmtId="0" xfId="0" applyAlignment="1" applyFont="1">
      <alignment vertical="bottom"/>
    </xf>
    <xf borderId="7" fillId="11" fontId="13" numFmtId="0" xfId="0" applyAlignment="1" applyBorder="1" applyFont="1">
      <alignment vertical="bottom"/>
    </xf>
    <xf borderId="7" fillId="0" fontId="11" numFmtId="0" xfId="0" applyAlignment="1" applyBorder="1" applyFont="1">
      <alignment vertical="bottom"/>
    </xf>
    <xf borderId="7" fillId="13" fontId="13" numFmtId="0" xfId="0" applyAlignment="1" applyBorder="1" applyFont="1">
      <alignment vertical="bottom"/>
    </xf>
    <xf borderId="7" fillId="14" fontId="13" numFmtId="0" xfId="0" applyAlignment="1" applyBorder="1" applyFont="1">
      <alignment vertical="bottom"/>
    </xf>
    <xf borderId="0" fillId="2" fontId="17" numFmtId="0" xfId="0" applyAlignment="1" applyFont="1">
      <alignment horizontal="center"/>
    </xf>
    <xf borderId="4" fillId="2" fontId="17" numFmtId="0" xfId="0" applyAlignment="1" applyBorder="1" applyFont="1">
      <alignment horizontal="center"/>
    </xf>
    <xf borderId="12" fillId="0" fontId="4" numFmtId="0" xfId="0" applyBorder="1" applyFont="1"/>
    <xf borderId="3" fillId="2" fontId="17" numFmtId="0" xfId="0" applyAlignment="1" applyBorder="1" applyFont="1">
      <alignment horizontal="center"/>
    </xf>
    <xf borderId="0" fillId="0" fontId="18" numFmtId="0" xfId="0" applyAlignment="1" applyFont="1">
      <alignment horizontal="left" readingOrder="0"/>
    </xf>
    <xf borderId="0" fillId="0" fontId="18" numFmtId="0" xfId="0" applyAlignment="1" applyFont="1">
      <alignment horizontal="center"/>
    </xf>
    <xf borderId="3" fillId="0" fontId="18" numFmtId="0" xfId="0" applyAlignment="1" applyBorder="1" applyFont="1">
      <alignment horizontal="center"/>
    </xf>
    <xf borderId="0" fillId="0" fontId="18" numFmtId="0" xfId="0" applyAlignment="1" applyFont="1">
      <alignment vertical="bottom"/>
    </xf>
    <xf borderId="3" fillId="5" fontId="18" numFmtId="0" xfId="0" applyAlignment="1" applyBorder="1" applyFont="1">
      <alignment horizontal="center"/>
    </xf>
    <xf borderId="0" fillId="12" fontId="18" numFmtId="0" xfId="0" applyAlignment="1" applyFont="1">
      <alignment vertical="bottom"/>
    </xf>
    <xf borderId="3" fillId="5" fontId="18" numFmtId="1" xfId="0" applyAlignment="1" applyBorder="1" applyFont="1" applyNumberFormat="1">
      <alignment horizontal="center"/>
    </xf>
    <xf borderId="3" fillId="0" fontId="18" numFmtId="0" xfId="0" applyAlignment="1" applyBorder="1" applyFont="1">
      <alignment horizontal="center" vertical="bottom"/>
    </xf>
    <xf borderId="3" fillId="0" fontId="18" numFmtId="9" xfId="0" applyAlignment="1" applyBorder="1" applyFont="1" applyNumberForma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cdn-links.lww.com/permalink/mss/a/mss_43_8_2011_06_13_ainsworth_202093_sdc1.pdf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0"/>
    <col customWidth="1" min="2" max="2" width="21.14"/>
    <col customWidth="1" min="3" max="3" width="23.57"/>
    <col customWidth="1" min="4" max="5" width="21.14"/>
    <col customWidth="1" min="6" max="8" width="21.57"/>
    <col customWidth="1" min="9" max="10" width="9.29"/>
    <col customWidth="1" min="11" max="26" width="8.71"/>
  </cols>
  <sheetData>
    <row r="1">
      <c r="A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4" t="s">
        <v>1</v>
      </c>
      <c r="B2" s="5"/>
      <c r="C2" s="3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7" t="s">
        <v>2</v>
      </c>
      <c r="B3" s="8">
        <v>34.0</v>
      </c>
      <c r="C3" s="3"/>
      <c r="D3" s="3"/>
      <c r="E3" s="9" t="s">
        <v>3</v>
      </c>
      <c r="F3" s="10"/>
      <c r="G3" s="10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7" t="s">
        <v>4</v>
      </c>
      <c r="B4" s="11">
        <v>175.0</v>
      </c>
      <c r="C4" s="7" t="s">
        <v>5</v>
      </c>
      <c r="D4" s="12">
        <f>B4/2.2</f>
        <v>79.54545455</v>
      </c>
      <c r="E4" s="13" t="s">
        <v>6</v>
      </c>
      <c r="F4" s="10"/>
      <c r="G4" s="10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7" t="s">
        <v>7</v>
      </c>
      <c r="B5" s="8">
        <v>68.0</v>
      </c>
      <c r="C5" s="7" t="s">
        <v>8</v>
      </c>
      <c r="D5" s="12">
        <f t="shared" ref="D5:D6" si="1">(B5*2.54)</f>
        <v>172.72</v>
      </c>
      <c r="E5" s="3"/>
      <c r="F5" s="10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14" t="s">
        <v>9</v>
      </c>
      <c r="B6" s="15">
        <v>34.0</v>
      </c>
      <c r="C6" s="14" t="s">
        <v>10</v>
      </c>
      <c r="D6" s="12">
        <f t="shared" si="1"/>
        <v>86.36</v>
      </c>
      <c r="E6" s="3"/>
      <c r="F6" s="10"/>
      <c r="G6" s="10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14" t="s">
        <v>11</v>
      </c>
      <c r="B7" s="16">
        <f>B4-B8</f>
        <v>34.4575</v>
      </c>
      <c r="C7" s="7" t="s">
        <v>12</v>
      </c>
      <c r="D7" s="12">
        <f>D4-D8</f>
        <v>15.6625</v>
      </c>
      <c r="E7" s="3"/>
      <c r="F7" s="10"/>
      <c r="G7" s="10"/>
      <c r="H7" s="1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14" t="s">
        <v>13</v>
      </c>
      <c r="B8" s="16">
        <f>B4*(1-B9/100)</f>
        <v>140.5425</v>
      </c>
      <c r="C8" s="7" t="s">
        <v>14</v>
      </c>
      <c r="D8" s="12">
        <f>D4*(1-B9/100)</f>
        <v>63.88295455</v>
      </c>
      <c r="E8" s="3"/>
      <c r="F8" s="10"/>
      <c r="G8" s="10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7" t="s">
        <v>15</v>
      </c>
      <c r="B9" s="17">
        <f>-26.97-(0.12*B4)+(1.99*B6)</f>
        <v>19.69</v>
      </c>
      <c r="C9" s="18" t="s">
        <v>16</v>
      </c>
      <c r="D9" s="6"/>
      <c r="E9" s="3"/>
      <c r="F9" s="10"/>
      <c r="G9" s="10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3"/>
      <c r="B10" s="6"/>
      <c r="C10" s="3"/>
      <c r="D10" s="6"/>
      <c r="E10" s="3"/>
      <c r="F10" s="10"/>
      <c r="G10" s="10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A11" s="20" t="s">
        <v>17</v>
      </c>
      <c r="B11" s="21"/>
      <c r="C11" s="22"/>
      <c r="E11" s="3"/>
      <c r="F11" s="3"/>
      <c r="G11" s="3"/>
      <c r="H11" s="1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7" t="s">
        <v>18</v>
      </c>
      <c r="B12" s="23">
        <f>500+(22*D8)</f>
        <v>1905.425</v>
      </c>
      <c r="C12" s="10"/>
      <c r="D12" s="24"/>
      <c r="E12" s="3"/>
      <c r="F12" s="3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7" t="s">
        <v>19</v>
      </c>
      <c r="B13" s="23">
        <f>(25.6*D8)+(4.04*D7)</f>
        <v>1698.680136</v>
      </c>
      <c r="C13" s="10"/>
      <c r="D13" s="24"/>
      <c r="E13" s="3"/>
      <c r="F13" s="10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7" t="s">
        <v>20</v>
      </c>
      <c r="B14" s="23">
        <f>-857+9*D4+11.7*D5</f>
        <v>1879.733091</v>
      </c>
      <c r="C14" s="10"/>
      <c r="D14" s="24"/>
      <c r="E14" s="3"/>
      <c r="F14" s="10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7" t="s">
        <v>21</v>
      </c>
      <c r="B15" s="23">
        <f>66.47+(13.75*D4)+(5*D5)-(6.8*B3)</f>
        <v>1792.62</v>
      </c>
      <c r="C15" s="10"/>
      <c r="D15" s="24"/>
      <c r="E15" s="3"/>
      <c r="F15" s="10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7" t="s">
        <v>22</v>
      </c>
      <c r="B16" s="23">
        <f>(10*D4)+(6.25*D5)-(5*B3)+5</f>
        <v>1709.954545</v>
      </c>
      <c r="C16" s="10"/>
      <c r="D16" s="24"/>
      <c r="E16" s="3"/>
      <c r="F16" s="10"/>
      <c r="G16" s="1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25" t="s">
        <v>23</v>
      </c>
      <c r="B17" s="23">
        <f>AVERAGE(B12:B16)</f>
        <v>1797.282555</v>
      </c>
      <c r="C17" s="18" t="s">
        <v>24</v>
      </c>
      <c r="D17" s="24"/>
      <c r="E17" s="18"/>
      <c r="F17" s="10"/>
      <c r="G17" s="10"/>
      <c r="H17" s="3"/>
      <c r="I17" s="1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3"/>
      <c r="B18" s="6"/>
      <c r="C18" s="3"/>
      <c r="D18" s="6"/>
      <c r="E18" s="3"/>
      <c r="F18" s="10"/>
      <c r="G18" s="10"/>
      <c r="H18" s="3"/>
      <c r="I18" s="1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26" t="s">
        <v>25</v>
      </c>
      <c r="B19" s="21"/>
      <c r="C19" s="27"/>
      <c r="D19" s="28"/>
      <c r="E19" s="29"/>
      <c r="F19" s="29"/>
      <c r="G19" s="29"/>
      <c r="H19" s="28"/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ht="14.25" customHeight="1">
      <c r="A20" s="30" t="s">
        <v>26</v>
      </c>
      <c r="B20" s="21"/>
      <c r="C20" s="31">
        <f>D8*15</f>
        <v>958.2443182</v>
      </c>
      <c r="D20" s="9" t="s">
        <v>27</v>
      </c>
      <c r="E20" s="29"/>
      <c r="F20" s="29"/>
      <c r="G20" s="29"/>
      <c r="H20" s="28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4.25" customHeight="1">
      <c r="A21" s="3"/>
      <c r="B21" s="6"/>
      <c r="C21" s="3"/>
      <c r="D21" s="6"/>
      <c r="E21" s="3"/>
      <c r="F21" s="10"/>
      <c r="G21" s="10"/>
      <c r="H21" s="3"/>
      <c r="I21" s="1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32" t="s">
        <v>28</v>
      </c>
      <c r="B22" s="21"/>
      <c r="C22" s="33"/>
      <c r="D22" s="9" t="s">
        <v>29</v>
      </c>
      <c r="E22" s="10"/>
      <c r="F22" s="10"/>
      <c r="G22" s="10"/>
      <c r="H22" s="3"/>
      <c r="I22" s="10"/>
      <c r="J22" s="1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34" t="s">
        <v>30</v>
      </c>
      <c r="B23" s="21"/>
      <c r="C23" s="23">
        <f>B17*1.2</f>
        <v>2156.739065</v>
      </c>
      <c r="D23" s="9" t="s">
        <v>31</v>
      </c>
      <c r="E23" s="3"/>
      <c r="F23" s="3"/>
      <c r="G23" s="3"/>
      <c r="H23" s="3"/>
      <c r="I23" s="10"/>
      <c r="J23" s="1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35" t="s">
        <v>32</v>
      </c>
      <c r="B24" s="36"/>
      <c r="C24" s="23">
        <f>B17*1.375</f>
        <v>2471.263513</v>
      </c>
      <c r="D24" s="37"/>
      <c r="E24" s="3"/>
      <c r="F24" s="3"/>
      <c r="G24" s="3"/>
      <c r="H24" s="3"/>
      <c r="I24" s="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35" t="s">
        <v>33</v>
      </c>
      <c r="B25" s="36"/>
      <c r="C25" s="23">
        <f>B17*1.5</f>
        <v>2695.923832</v>
      </c>
      <c r="D25" s="3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35" t="s">
        <v>34</v>
      </c>
      <c r="B26" s="36"/>
      <c r="C26" s="23">
        <f>B17*1.725</f>
        <v>3100.312407</v>
      </c>
      <c r="D26" s="3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35" t="s">
        <v>35</v>
      </c>
      <c r="B27" s="36"/>
      <c r="C27" s="23">
        <f>B17*1.9</f>
        <v>3414.836854</v>
      </c>
      <c r="D27" s="9" t="s">
        <v>36</v>
      </c>
      <c r="E27" s="3"/>
      <c r="F27" s="3"/>
      <c r="G27" s="3"/>
      <c r="H27" s="3"/>
      <c r="I27" s="3"/>
      <c r="J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3"/>
      <c r="B28" s="6"/>
      <c r="C28" s="3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38" t="s">
        <v>37</v>
      </c>
      <c r="B29" s="21"/>
      <c r="C29" s="39" t="s">
        <v>38</v>
      </c>
      <c r="D29" s="39" t="s">
        <v>39</v>
      </c>
      <c r="E29" s="39" t="s">
        <v>40</v>
      </c>
      <c r="F29" s="39" t="s">
        <v>41</v>
      </c>
      <c r="G29" s="27" t="s">
        <v>42</v>
      </c>
      <c r="H29" s="27" t="s">
        <v>43</v>
      </c>
      <c r="I29" s="40" t="s">
        <v>44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4.25" customHeight="1">
      <c r="A30" s="34" t="s">
        <v>45</v>
      </c>
      <c r="B30" s="21"/>
      <c r="C30" s="31">
        <f t="shared" ref="C30:C34" si="2">(C23*0.45)/4</f>
        <v>242.6331449</v>
      </c>
      <c r="D30" s="31">
        <f t="shared" ref="D30:D34" si="3">(C23*0.65)/4</f>
        <v>350.4700981</v>
      </c>
      <c r="E30" s="31">
        <f t="shared" ref="E30:E34" si="4">(C23*0.1)/4</f>
        <v>53.91847664</v>
      </c>
      <c r="F30" s="31">
        <f t="shared" ref="F30:F34" si="5">(C23*0.3)/4</f>
        <v>161.7554299</v>
      </c>
      <c r="G30" s="31">
        <f t="shared" ref="G30:G34" si="6">(C23*0.2)/9</f>
        <v>47.92753479</v>
      </c>
      <c r="H30" s="31">
        <f t="shared" ref="H30:H34" si="7">(C23*0.3)/9</f>
        <v>71.89130218</v>
      </c>
      <c r="I30" s="9" t="s">
        <v>31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4.25" customHeight="1">
      <c r="A31" s="34" t="s">
        <v>46</v>
      </c>
      <c r="B31" s="21"/>
      <c r="C31" s="31">
        <f t="shared" si="2"/>
        <v>278.0171452</v>
      </c>
      <c r="D31" s="31">
        <f t="shared" si="3"/>
        <v>401.5803208</v>
      </c>
      <c r="E31" s="31">
        <f t="shared" si="4"/>
        <v>61.78158781</v>
      </c>
      <c r="F31" s="31">
        <f t="shared" si="5"/>
        <v>185.3447634</v>
      </c>
      <c r="G31" s="31">
        <f t="shared" si="6"/>
        <v>54.91696694</v>
      </c>
      <c r="H31" s="31">
        <f t="shared" si="7"/>
        <v>82.37545042</v>
      </c>
      <c r="I31" s="3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4.25" customHeight="1">
      <c r="A32" s="34" t="s">
        <v>47</v>
      </c>
      <c r="B32" s="21"/>
      <c r="C32" s="31">
        <f t="shared" si="2"/>
        <v>303.2914311</v>
      </c>
      <c r="D32" s="31">
        <f t="shared" si="3"/>
        <v>438.0876227</v>
      </c>
      <c r="E32" s="31">
        <f t="shared" si="4"/>
        <v>67.3980958</v>
      </c>
      <c r="F32" s="31">
        <f t="shared" si="5"/>
        <v>202.1942874</v>
      </c>
      <c r="G32" s="31">
        <f t="shared" si="6"/>
        <v>59.90941848</v>
      </c>
      <c r="H32" s="31">
        <f t="shared" si="7"/>
        <v>89.86412773</v>
      </c>
      <c r="I32" s="3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4.25" customHeight="1">
      <c r="A33" s="34" t="s">
        <v>48</v>
      </c>
      <c r="B33" s="21"/>
      <c r="C33" s="31">
        <f t="shared" si="2"/>
        <v>348.7851457</v>
      </c>
      <c r="D33" s="31">
        <f t="shared" si="3"/>
        <v>503.8007661</v>
      </c>
      <c r="E33" s="31">
        <f t="shared" si="4"/>
        <v>77.50781016</v>
      </c>
      <c r="F33" s="31">
        <f t="shared" si="5"/>
        <v>232.5234305</v>
      </c>
      <c r="G33" s="31">
        <f t="shared" si="6"/>
        <v>68.89583126</v>
      </c>
      <c r="H33" s="31">
        <f t="shared" si="7"/>
        <v>103.3437469</v>
      </c>
      <c r="I33" s="3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4.25" customHeight="1">
      <c r="A34" s="34" t="s">
        <v>49</v>
      </c>
      <c r="B34" s="21"/>
      <c r="C34" s="31">
        <f t="shared" si="2"/>
        <v>384.169146</v>
      </c>
      <c r="D34" s="31">
        <f t="shared" si="3"/>
        <v>554.9109887</v>
      </c>
      <c r="E34" s="31">
        <f t="shared" si="4"/>
        <v>85.37092134</v>
      </c>
      <c r="F34" s="31">
        <f t="shared" si="5"/>
        <v>256.112764</v>
      </c>
      <c r="G34" s="31">
        <f t="shared" si="6"/>
        <v>75.88526341</v>
      </c>
      <c r="H34" s="31">
        <f t="shared" si="7"/>
        <v>113.8278951</v>
      </c>
      <c r="I34" s="9" t="s">
        <v>36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4.25" customHeight="1">
      <c r="A35" s="41"/>
      <c r="B35" s="29"/>
      <c r="C35" s="42"/>
      <c r="D35" s="43"/>
      <c r="E35" s="44"/>
      <c r="F35" s="44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4.25" customHeight="1">
      <c r="A36" s="45" t="s">
        <v>50</v>
      </c>
      <c r="B36" s="21"/>
      <c r="C36" s="46" t="s">
        <v>51</v>
      </c>
      <c r="D36" s="46" t="s">
        <v>52</v>
      </c>
      <c r="E36" s="46" t="s">
        <v>53</v>
      </c>
      <c r="F36" s="46" t="s">
        <v>54</v>
      </c>
      <c r="G36" s="40" t="s">
        <v>55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4.25" customHeight="1">
      <c r="A37" s="47"/>
      <c r="B37" s="21"/>
      <c r="C37" s="31">
        <f>(D4*3)</f>
        <v>238.6363636</v>
      </c>
      <c r="D37" s="31">
        <f>D4*6</f>
        <v>477.2727273</v>
      </c>
      <c r="E37" s="31">
        <f>D4*9</f>
        <v>715.9090909</v>
      </c>
      <c r="F37" s="31">
        <f>D4*12</f>
        <v>954.5454545</v>
      </c>
      <c r="G37" s="4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4.25" customHeight="1">
      <c r="A38" s="30"/>
      <c r="B38" s="29"/>
      <c r="C38" s="49"/>
      <c r="D38" s="50"/>
      <c r="E38" s="50"/>
      <c r="F38" s="50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4.25" customHeight="1">
      <c r="A39" s="45" t="s">
        <v>56</v>
      </c>
      <c r="B39" s="21"/>
      <c r="C39" s="46" t="s">
        <v>57</v>
      </c>
      <c r="D39" s="46" t="s">
        <v>58</v>
      </c>
      <c r="E39" s="46" t="s">
        <v>59</v>
      </c>
      <c r="F39" s="46" t="s">
        <v>60</v>
      </c>
      <c r="G39" s="40" t="s">
        <v>61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4.25" customHeight="1">
      <c r="A40" s="47"/>
      <c r="B40" s="21"/>
      <c r="C40" s="31">
        <f>D4*0.8</f>
        <v>63.63636364</v>
      </c>
      <c r="D40" s="31">
        <f>D4*1.2</f>
        <v>95.45454545</v>
      </c>
      <c r="E40" s="31">
        <f>D4*1.6</f>
        <v>127.2727273</v>
      </c>
      <c r="F40" s="31">
        <f>D4*2</f>
        <v>159.0909091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4.25" customHeight="1">
      <c r="A41" s="3"/>
      <c r="B41" s="6"/>
      <c r="C41" s="3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45" t="s">
        <v>62</v>
      </c>
      <c r="B42" s="21"/>
      <c r="C42" s="5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4.25" customHeight="1">
      <c r="A43" s="35" t="s">
        <v>63</v>
      </c>
      <c r="B43" s="36"/>
      <c r="C43" s="52">
        <f>C23/50</f>
        <v>43.13478131</v>
      </c>
      <c r="D43" s="40" t="s">
        <v>64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4.25" customHeight="1">
      <c r="A44" s="35" t="s">
        <v>65</v>
      </c>
      <c r="B44" s="36"/>
      <c r="C44" s="52">
        <f>C27/50</f>
        <v>68.29673707</v>
      </c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4.25" customHeight="1">
      <c r="A45" s="3"/>
      <c r="B45" s="6"/>
      <c r="C45" s="3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2" t="s">
        <v>66</v>
      </c>
      <c r="B46" s="21"/>
      <c r="C46" s="33"/>
      <c r="D46" s="9" t="s">
        <v>67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47" t="s">
        <v>68</v>
      </c>
      <c r="B47" s="21"/>
      <c r="C47" s="23">
        <f>C23*1.1</f>
        <v>2372.412972</v>
      </c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47" t="s">
        <v>69</v>
      </c>
      <c r="B48" s="21"/>
      <c r="C48" s="23">
        <f>C23*1.2</f>
        <v>2588.086879</v>
      </c>
      <c r="D48" s="3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47" t="s">
        <v>70</v>
      </c>
      <c r="B49" s="21"/>
      <c r="C49" s="23">
        <f>C23*1.2</f>
        <v>2588.086879</v>
      </c>
      <c r="D49" s="3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47" t="s">
        <v>71</v>
      </c>
      <c r="B50" s="21"/>
      <c r="C50" s="23">
        <f>C23*1.4</f>
        <v>3019.434692</v>
      </c>
      <c r="D50" s="3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47" t="s">
        <v>72</v>
      </c>
      <c r="B51" s="21"/>
      <c r="C51" s="23">
        <f>C23*1.8</f>
        <v>3882.130318</v>
      </c>
      <c r="D51" s="3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47" t="s">
        <v>73</v>
      </c>
      <c r="B52" s="21"/>
      <c r="C52" s="23">
        <f>C23*1.35</f>
        <v>2911.597738</v>
      </c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47" t="s">
        <v>74</v>
      </c>
      <c r="B53" s="21"/>
      <c r="C53" s="23">
        <f>C23*1.35</f>
        <v>2911.597738</v>
      </c>
      <c r="D53" s="3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47" t="s">
        <v>75</v>
      </c>
      <c r="B54" s="21"/>
      <c r="C54" s="23">
        <f>C23*1.4</f>
        <v>3019.434692</v>
      </c>
      <c r="D54" s="3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47" t="s">
        <v>76</v>
      </c>
      <c r="B55" s="21"/>
      <c r="C55" s="23">
        <f>C23*1.5</f>
        <v>3235.108598</v>
      </c>
      <c r="D55" s="3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47" t="s">
        <v>77</v>
      </c>
      <c r="B56" s="21"/>
      <c r="C56" s="23">
        <f>C23*1.85</f>
        <v>3989.967271</v>
      </c>
      <c r="D56" s="3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47" t="s">
        <v>78</v>
      </c>
      <c r="B57" s="21"/>
      <c r="C57" s="23">
        <f>C23*1.95</f>
        <v>4205.641178</v>
      </c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26" t="s">
        <v>79</v>
      </c>
      <c r="B59" s="21"/>
      <c r="C59" s="28"/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4.25" customHeight="1">
      <c r="A60" s="54" t="s">
        <v>80</v>
      </c>
      <c r="B60" s="55">
        <f>D4</f>
        <v>79.54545455</v>
      </c>
      <c r="C60" s="28"/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4.25" customHeight="1">
      <c r="A61" s="54" t="s">
        <v>81</v>
      </c>
      <c r="B61" s="56">
        <v>8.5</v>
      </c>
      <c r="C61" s="28" t="s">
        <v>82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4.25" customHeight="1">
      <c r="A62" s="54" t="s">
        <v>83</v>
      </c>
      <c r="B62" s="56">
        <v>1.0</v>
      </c>
      <c r="C62" s="28"/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4.25" customHeight="1">
      <c r="A63" s="44"/>
      <c r="B63" s="31">
        <f>B60*B61*B62</f>
        <v>676.1363636</v>
      </c>
      <c r="C63" s="9" t="s">
        <v>84</v>
      </c>
      <c r="D63" s="29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4.25" customHeight="1">
      <c r="A64" s="3"/>
      <c r="B64" s="6"/>
      <c r="C64" s="3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26" t="s">
        <v>85</v>
      </c>
      <c r="B65" s="21"/>
      <c r="C65" s="28"/>
      <c r="D65" s="29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4.25" customHeight="1">
      <c r="A66" s="43" t="s">
        <v>86</v>
      </c>
      <c r="B66" s="57">
        <v>195.0</v>
      </c>
      <c r="C66" s="29" t="s">
        <v>87</v>
      </c>
      <c r="D66" s="2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4.25" customHeight="1">
      <c r="A67" s="43" t="s">
        <v>88</v>
      </c>
      <c r="B67" s="31">
        <f>B66/2</f>
        <v>97.5</v>
      </c>
      <c r="C67" s="40" t="s">
        <v>89</v>
      </c>
      <c r="D67" s="4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4.25" customHeight="1">
      <c r="A68" s="44" t="s">
        <v>90</v>
      </c>
      <c r="B68" s="58">
        <v>1.0</v>
      </c>
      <c r="C68" s="29" t="s">
        <v>91</v>
      </c>
      <c r="D68" s="29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4.25" customHeight="1">
      <c r="A69" s="43" t="s">
        <v>88</v>
      </c>
      <c r="B69" s="31">
        <f>B67+(B68*16)</f>
        <v>113.5</v>
      </c>
      <c r="C69" s="40" t="s">
        <v>92</v>
      </c>
      <c r="D69" s="29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4.25" customHeight="1">
      <c r="A70" s="59"/>
      <c r="B70" s="59"/>
      <c r="C70" s="28"/>
      <c r="D70" s="29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4.25" customHeight="1">
      <c r="A71" s="26" t="s">
        <v>93</v>
      </c>
      <c r="B71" s="21"/>
      <c r="C71" s="29"/>
      <c r="D71" s="60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4.25" customHeight="1">
      <c r="A72" s="44" t="s">
        <v>94</v>
      </c>
      <c r="B72" s="56">
        <v>170.2</v>
      </c>
      <c r="C72" s="29" t="s">
        <v>95</v>
      </c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4.25" customHeight="1">
      <c r="A73" s="44" t="s">
        <v>96</v>
      </c>
      <c r="B73" s="56">
        <v>169.4</v>
      </c>
      <c r="C73" s="29" t="s">
        <v>97</v>
      </c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4.25" customHeight="1">
      <c r="A74" s="44" t="s">
        <v>90</v>
      </c>
      <c r="B74" s="58">
        <v>1.0</v>
      </c>
      <c r="C74" s="29" t="s">
        <v>91</v>
      </c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4.25" customHeight="1">
      <c r="A75" s="44" t="s">
        <v>98</v>
      </c>
      <c r="B75" s="56">
        <v>16.0</v>
      </c>
      <c r="C75" s="29" t="s">
        <v>99</v>
      </c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4.25" customHeight="1">
      <c r="A76" s="61" t="s">
        <v>100</v>
      </c>
      <c r="B76" s="62">
        <f>((B72-B73)+B75)/B74</f>
        <v>16.8</v>
      </c>
      <c r="C76" s="40" t="s">
        <v>101</v>
      </c>
      <c r="D76" s="40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4.25" customHeight="1">
      <c r="A77" s="44" t="s">
        <v>102</v>
      </c>
      <c r="B77" s="63">
        <f>(B72-B73)/B72</f>
        <v>0.004700352526</v>
      </c>
      <c r="C77" s="64" t="s">
        <v>103</v>
      </c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4.25" customHeight="1">
      <c r="A78" s="3"/>
      <c r="B78" s="6"/>
      <c r="C78" s="3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6"/>
      <c r="C79" s="3"/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6"/>
      <c r="C80" s="3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6"/>
      <c r="C81" s="3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6"/>
      <c r="C82" s="3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6"/>
      <c r="C83" s="3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6"/>
      <c r="C84" s="3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6"/>
      <c r="C85" s="3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6"/>
      <c r="C86" s="3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6"/>
      <c r="C87" s="3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6"/>
      <c r="C88" s="3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6"/>
      <c r="C89" s="3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6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6"/>
      <c r="C91" s="3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6"/>
      <c r="C92" s="3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6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6"/>
      <c r="C94" s="3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6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6"/>
      <c r="C96" s="3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6"/>
      <c r="C97" s="3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6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6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6"/>
      <c r="C100" s="3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6"/>
      <c r="C101" s="3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6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6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6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6"/>
      <c r="C105" s="3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6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6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6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6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6"/>
      <c r="C110" s="3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6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6"/>
      <c r="C112" s="3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6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6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6"/>
      <c r="C115" s="3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6"/>
      <c r="C116" s="3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6"/>
      <c r="C117" s="3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6"/>
      <c r="C118" s="3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6"/>
      <c r="C119" s="3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6"/>
      <c r="C120" s="3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6"/>
      <c r="C121" s="3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6"/>
      <c r="C122" s="3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6"/>
      <c r="C123" s="3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6"/>
      <c r="C124" s="3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6"/>
      <c r="C125" s="3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6"/>
      <c r="C126" s="3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6"/>
      <c r="C127" s="3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6"/>
      <c r="C128" s="3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6"/>
      <c r="C129" s="3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6"/>
      <c r="C130" s="3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6"/>
      <c r="C131" s="3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6"/>
      <c r="C132" s="3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6"/>
      <c r="C133" s="3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6"/>
      <c r="C134" s="3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6"/>
      <c r="C135" s="3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6"/>
      <c r="C136" s="3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6"/>
      <c r="C137" s="3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6"/>
      <c r="C138" s="3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6"/>
      <c r="C139" s="3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6"/>
      <c r="C140" s="3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6"/>
      <c r="C141" s="3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6"/>
      <c r="C142" s="3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6"/>
      <c r="C143" s="3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6"/>
      <c r="C144" s="3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6"/>
      <c r="C145" s="3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6"/>
      <c r="C146" s="3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6"/>
      <c r="C147" s="3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6"/>
      <c r="C148" s="3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6"/>
      <c r="C149" s="3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6"/>
      <c r="C150" s="3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6"/>
      <c r="C151" s="3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6"/>
      <c r="C152" s="3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6"/>
      <c r="C153" s="3"/>
      <c r="D153" s="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6"/>
      <c r="C154" s="3"/>
      <c r="D154" s="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6"/>
      <c r="C155" s="3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6"/>
      <c r="C156" s="3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6"/>
      <c r="C157" s="3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6"/>
      <c r="C158" s="3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6"/>
      <c r="C159" s="3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6"/>
      <c r="C160" s="3"/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6"/>
      <c r="C161" s="3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6"/>
      <c r="C162" s="3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6"/>
      <c r="C163" s="3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6"/>
      <c r="C164" s="3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6"/>
      <c r="C165" s="3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6"/>
      <c r="C166" s="3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6"/>
      <c r="C167" s="3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6"/>
      <c r="C168" s="3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6"/>
      <c r="C169" s="3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6"/>
      <c r="C170" s="3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6"/>
      <c r="C171" s="3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6"/>
      <c r="C172" s="3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6"/>
      <c r="C173" s="3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6"/>
      <c r="C174" s="3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6"/>
      <c r="C175" s="3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6"/>
      <c r="C176" s="3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6"/>
      <c r="C177" s="3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6"/>
      <c r="C178" s="3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6"/>
      <c r="C179" s="3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6"/>
      <c r="C180" s="3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6"/>
      <c r="C181" s="3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6"/>
      <c r="C182" s="3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6"/>
      <c r="C183" s="3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6"/>
      <c r="C184" s="3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6"/>
      <c r="C185" s="3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6"/>
      <c r="C186" s="3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6"/>
      <c r="C187" s="3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6"/>
      <c r="C188" s="3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6"/>
      <c r="C189" s="3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6"/>
      <c r="C190" s="3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6"/>
      <c r="C191" s="3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6"/>
      <c r="C192" s="3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6"/>
      <c r="C193" s="3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6"/>
      <c r="C194" s="3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6"/>
      <c r="C195" s="3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6"/>
      <c r="C196" s="3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6"/>
      <c r="C197" s="3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6"/>
      <c r="C198" s="3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6"/>
      <c r="C199" s="3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6"/>
      <c r="C200" s="3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6"/>
      <c r="C201" s="3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6"/>
      <c r="C202" s="3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6"/>
      <c r="C203" s="3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6"/>
      <c r="C204" s="3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6"/>
      <c r="C205" s="3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6"/>
      <c r="C206" s="3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6"/>
      <c r="C207" s="3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6"/>
      <c r="C208" s="3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6"/>
      <c r="C209" s="3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6"/>
      <c r="C210" s="3"/>
      <c r="D210" s="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6"/>
      <c r="C211" s="3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6"/>
      <c r="C212" s="3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6"/>
      <c r="C213" s="3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6"/>
      <c r="C214" s="3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6"/>
      <c r="C215" s="3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6"/>
      <c r="C216" s="3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6"/>
      <c r="C217" s="3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6"/>
      <c r="C218" s="3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6"/>
      <c r="C219" s="3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6"/>
      <c r="C220" s="3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6"/>
      <c r="C221" s="3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6"/>
      <c r="C222" s="3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6"/>
      <c r="C223" s="3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6"/>
      <c r="C224" s="3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6"/>
      <c r="C225" s="3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6"/>
      <c r="C226" s="3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6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6"/>
      <c r="C228" s="3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6"/>
      <c r="C229" s="3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6"/>
      <c r="C230" s="3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6"/>
      <c r="C231" s="3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6"/>
      <c r="C232" s="3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6"/>
      <c r="C233" s="3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6"/>
      <c r="C234" s="3"/>
      <c r="D234" s="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6"/>
      <c r="C235" s="3"/>
      <c r="D235" s="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6"/>
      <c r="C236" s="3"/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6"/>
      <c r="C237" s="3"/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6"/>
      <c r="C238" s="3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6"/>
      <c r="C239" s="3"/>
      <c r="D239" s="6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6"/>
      <c r="C240" s="3"/>
      <c r="D240" s="6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6"/>
      <c r="C241" s="3"/>
      <c r="D241" s="6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6"/>
      <c r="C242" s="3"/>
      <c r="D242" s="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6"/>
      <c r="C243" s="3"/>
      <c r="D243" s="6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6"/>
      <c r="C244" s="3"/>
      <c r="D244" s="6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6"/>
      <c r="C245" s="3"/>
      <c r="D245" s="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6"/>
      <c r="C246" s="3"/>
      <c r="D246" s="6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6"/>
      <c r="C247" s="3"/>
      <c r="D247" s="6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6"/>
      <c r="C248" s="3"/>
      <c r="D248" s="6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6"/>
      <c r="C249" s="3"/>
      <c r="D249" s="6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6"/>
      <c r="C250" s="3"/>
      <c r="D250" s="6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6"/>
      <c r="C251" s="3"/>
      <c r="D251" s="6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6"/>
      <c r="C252" s="3"/>
      <c r="D252" s="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6"/>
      <c r="C253" s="3"/>
      <c r="D253" s="6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6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6"/>
      <c r="C255" s="3"/>
      <c r="D255" s="6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6"/>
      <c r="C256" s="3"/>
      <c r="D256" s="6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6"/>
      <c r="C257" s="3"/>
      <c r="D257" s="6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6"/>
      <c r="C258" s="3"/>
      <c r="D258" s="6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6"/>
      <c r="C259" s="3"/>
      <c r="D259" s="6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6"/>
      <c r="C260" s="3"/>
      <c r="D260" s="6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6"/>
      <c r="C261" s="3"/>
      <c r="D261" s="6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6"/>
      <c r="C262" s="3"/>
      <c r="D262" s="6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6"/>
      <c r="C263" s="3"/>
      <c r="D263" s="6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6"/>
      <c r="C264" s="3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6"/>
      <c r="C265" s="3"/>
      <c r="D265" s="6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6"/>
      <c r="C266" s="3"/>
      <c r="D266" s="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6"/>
      <c r="C267" s="3"/>
      <c r="D267" s="6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6"/>
      <c r="C268" s="3"/>
      <c r="D268" s="6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6"/>
      <c r="C269" s="3"/>
      <c r="D269" s="6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6"/>
      <c r="C270" s="3"/>
      <c r="D270" s="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6"/>
      <c r="C271" s="3"/>
      <c r="D271" s="6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6"/>
      <c r="C272" s="3"/>
      <c r="D272" s="6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6"/>
      <c r="C273" s="3"/>
      <c r="D273" s="6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6"/>
      <c r="C274" s="3"/>
      <c r="D274" s="6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6"/>
      <c r="C275" s="3"/>
      <c r="D275" s="6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6"/>
      <c r="C276" s="3"/>
      <c r="D276" s="6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6"/>
      <c r="C277" s="3"/>
      <c r="D277" s="6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6"/>
      <c r="C278" s="3"/>
      <c r="D278" s="6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6"/>
      <c r="C279" s="3"/>
      <c r="D279" s="6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6"/>
      <c r="C280" s="3"/>
      <c r="D280" s="6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6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6"/>
      <c r="C282" s="3"/>
      <c r="D282" s="6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6"/>
      <c r="C283" s="3"/>
      <c r="D283" s="6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6"/>
      <c r="C284" s="3"/>
      <c r="D284" s="6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6"/>
      <c r="C285" s="3"/>
      <c r="D285" s="6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6"/>
      <c r="C286" s="3"/>
      <c r="D286" s="6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6"/>
      <c r="C287" s="3"/>
      <c r="D287" s="6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6"/>
      <c r="C288" s="3"/>
      <c r="D288" s="6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6"/>
      <c r="C289" s="3"/>
      <c r="D289" s="6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6"/>
      <c r="C290" s="3"/>
      <c r="D290" s="6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6"/>
      <c r="C291" s="3"/>
      <c r="D291" s="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6"/>
      <c r="C292" s="3"/>
      <c r="D292" s="6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6"/>
      <c r="C293" s="3"/>
      <c r="D293" s="6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6"/>
      <c r="C294" s="3"/>
      <c r="D294" s="6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6"/>
      <c r="C295" s="3"/>
      <c r="D295" s="6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6"/>
      <c r="C296" s="3"/>
      <c r="D296" s="6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6"/>
      <c r="C297" s="3"/>
      <c r="D297" s="6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6"/>
      <c r="C298" s="3"/>
      <c r="D298" s="6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6"/>
      <c r="C299" s="3"/>
      <c r="D299" s="6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6"/>
      <c r="C300" s="3"/>
      <c r="D300" s="6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6"/>
      <c r="C301" s="3"/>
      <c r="D301" s="6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6"/>
      <c r="C302" s="3"/>
      <c r="D302" s="6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6"/>
      <c r="C303" s="3"/>
      <c r="D303" s="6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6"/>
      <c r="C304" s="3"/>
      <c r="D304" s="6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6"/>
      <c r="C305" s="3"/>
      <c r="D305" s="6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6"/>
      <c r="C306" s="3"/>
      <c r="D306" s="6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6"/>
      <c r="C307" s="3"/>
      <c r="D307" s="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6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6"/>
      <c r="C309" s="3"/>
      <c r="D309" s="6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6"/>
      <c r="C310" s="3"/>
      <c r="D310" s="6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6"/>
      <c r="C311" s="3"/>
      <c r="D311" s="6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6"/>
      <c r="C312" s="3"/>
      <c r="D312" s="6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6"/>
      <c r="C313" s="3"/>
      <c r="D313" s="6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6"/>
      <c r="C314" s="3"/>
      <c r="D314" s="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6"/>
      <c r="C315" s="3"/>
      <c r="D315" s="6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6"/>
      <c r="C316" s="3"/>
      <c r="D316" s="6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6"/>
      <c r="C317" s="3"/>
      <c r="D317" s="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6"/>
      <c r="C318" s="3"/>
      <c r="D318" s="6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6"/>
      <c r="C319" s="3"/>
      <c r="D319" s="6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6"/>
      <c r="C320" s="3"/>
      <c r="D320" s="6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6"/>
      <c r="C321" s="3"/>
      <c r="D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6"/>
      <c r="C322" s="3"/>
      <c r="D322" s="6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6"/>
      <c r="C323" s="3"/>
      <c r="D323" s="6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6"/>
      <c r="C324" s="3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6"/>
      <c r="C325" s="3"/>
      <c r="D325" s="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6"/>
      <c r="C326" s="3"/>
      <c r="D326" s="6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6"/>
      <c r="C327" s="3"/>
      <c r="D327" s="6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6"/>
      <c r="C328" s="3"/>
      <c r="D328" s="6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6"/>
      <c r="C329" s="3"/>
      <c r="D329" s="6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6"/>
      <c r="C330" s="3"/>
      <c r="D330" s="6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6"/>
      <c r="C331" s="3"/>
      <c r="D331" s="6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6"/>
      <c r="C332" s="3"/>
      <c r="D332" s="6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6"/>
      <c r="C333" s="3"/>
      <c r="D333" s="6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6"/>
      <c r="C334" s="3"/>
      <c r="D334" s="6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6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6"/>
      <c r="C336" s="3"/>
      <c r="D336" s="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6"/>
      <c r="C337" s="3"/>
      <c r="D337" s="6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6"/>
      <c r="C338" s="3"/>
      <c r="D338" s="6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6"/>
      <c r="C339" s="3"/>
      <c r="D339" s="6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6"/>
      <c r="C340" s="3"/>
      <c r="D340" s="6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6"/>
      <c r="C341" s="3"/>
      <c r="D341" s="6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6"/>
      <c r="C342" s="3"/>
      <c r="D342" s="6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6"/>
      <c r="C343" s="3"/>
      <c r="D343" s="6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6"/>
      <c r="C344" s="3"/>
      <c r="D344" s="6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6"/>
      <c r="C345" s="3"/>
      <c r="D345" s="6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6"/>
      <c r="C346" s="3"/>
      <c r="D346" s="6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6"/>
      <c r="C347" s="3"/>
      <c r="D347" s="6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6"/>
      <c r="C348" s="3"/>
      <c r="D348" s="6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6"/>
      <c r="C349" s="3"/>
      <c r="D349" s="6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6"/>
      <c r="C350" s="3"/>
      <c r="D350" s="6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6"/>
      <c r="C351" s="3"/>
      <c r="D351" s="6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6"/>
      <c r="C352" s="3"/>
      <c r="D352" s="6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6"/>
      <c r="C353" s="3"/>
      <c r="D353" s="6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6"/>
      <c r="C354" s="3"/>
      <c r="D354" s="6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6"/>
      <c r="C355" s="3"/>
      <c r="D355" s="6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6"/>
      <c r="C356" s="3"/>
      <c r="D356" s="6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6"/>
      <c r="C357" s="3"/>
      <c r="D357" s="6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6"/>
      <c r="C358" s="3"/>
      <c r="D358" s="6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6"/>
      <c r="C359" s="3"/>
      <c r="D359" s="6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6"/>
      <c r="C360" s="3"/>
      <c r="D360" s="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6"/>
      <c r="C361" s="3"/>
      <c r="D361" s="6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6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6"/>
      <c r="C363" s="3"/>
      <c r="D363" s="6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6"/>
      <c r="C364" s="3"/>
      <c r="D364" s="6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6"/>
      <c r="C365" s="3"/>
      <c r="D365" s="6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6"/>
      <c r="C366" s="3"/>
      <c r="D366" s="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6"/>
      <c r="C367" s="3"/>
      <c r="D367" s="6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6"/>
      <c r="C368" s="3"/>
      <c r="D368" s="6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6"/>
      <c r="C369" s="3"/>
      <c r="D369" s="6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6"/>
      <c r="C370" s="3"/>
      <c r="D370" s="6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6"/>
      <c r="C371" s="3"/>
      <c r="D371" s="6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6"/>
      <c r="C372" s="3"/>
      <c r="D372" s="6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6"/>
      <c r="C373" s="3"/>
      <c r="D373" s="6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6"/>
      <c r="C374" s="3"/>
      <c r="D374" s="6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6"/>
      <c r="C375" s="3"/>
      <c r="D375" s="6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6"/>
      <c r="C376" s="3"/>
      <c r="D376" s="6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6"/>
      <c r="C377" s="3"/>
      <c r="D377" s="6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6"/>
      <c r="C378" s="3"/>
      <c r="D378" s="6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6"/>
      <c r="C379" s="3"/>
      <c r="D379" s="6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6"/>
      <c r="C380" s="3"/>
      <c r="D380" s="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6"/>
      <c r="C381" s="3"/>
      <c r="D381" s="6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6"/>
      <c r="C382" s="3"/>
      <c r="D382" s="6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6"/>
      <c r="C383" s="3"/>
      <c r="D383" s="6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6"/>
      <c r="C384" s="3"/>
      <c r="D384" s="6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6"/>
      <c r="C385" s="3"/>
      <c r="D385" s="6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6"/>
      <c r="C386" s="3"/>
      <c r="D386" s="6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6"/>
      <c r="C387" s="3"/>
      <c r="D387" s="6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6"/>
      <c r="C388" s="3"/>
      <c r="D388" s="6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6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6"/>
      <c r="C390" s="3"/>
      <c r="D390" s="6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6"/>
      <c r="C391" s="3"/>
      <c r="D391" s="6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6"/>
      <c r="C392" s="3"/>
      <c r="D392" s="6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6"/>
      <c r="C393" s="3"/>
      <c r="D393" s="6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6"/>
      <c r="C394" s="3"/>
      <c r="D394" s="6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6"/>
      <c r="C395" s="3"/>
      <c r="D395" s="6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6"/>
      <c r="C396" s="3"/>
      <c r="D396" s="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6"/>
      <c r="C397" s="3"/>
      <c r="D397" s="6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6"/>
      <c r="C398" s="3"/>
      <c r="D398" s="6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6"/>
      <c r="C399" s="3"/>
      <c r="D399" s="6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6"/>
      <c r="C400" s="3"/>
      <c r="D400" s="6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6"/>
      <c r="C401" s="3"/>
      <c r="D401" s="6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6"/>
      <c r="C402" s="3"/>
      <c r="D402" s="6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6"/>
      <c r="C403" s="3"/>
      <c r="D403" s="6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6"/>
      <c r="C404" s="3"/>
      <c r="D404" s="6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6"/>
      <c r="C405" s="3"/>
      <c r="D405" s="6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6"/>
      <c r="C406" s="3"/>
      <c r="D406" s="6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6"/>
      <c r="C407" s="3"/>
      <c r="D407" s="6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6"/>
      <c r="C408" s="3"/>
      <c r="D408" s="6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6"/>
      <c r="C409" s="3"/>
      <c r="D409" s="6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6"/>
      <c r="C410" s="3"/>
      <c r="D410" s="6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6"/>
      <c r="C411" s="3"/>
      <c r="D411" s="6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6"/>
      <c r="C412" s="3"/>
      <c r="D412" s="6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6"/>
      <c r="C413" s="3"/>
      <c r="D413" s="6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6"/>
      <c r="C414" s="3"/>
      <c r="D414" s="6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6"/>
      <c r="C415" s="3"/>
      <c r="D415" s="6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6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6"/>
      <c r="C417" s="3"/>
      <c r="D417" s="6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6"/>
      <c r="C418" s="3"/>
      <c r="D418" s="6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6"/>
      <c r="C419" s="3"/>
      <c r="D419" s="6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6"/>
      <c r="C420" s="3"/>
      <c r="D420" s="6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6"/>
      <c r="C421" s="3"/>
      <c r="D421" s="6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6"/>
      <c r="C422" s="3"/>
      <c r="D422" s="6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6"/>
      <c r="C423" s="3"/>
      <c r="D423" s="6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6"/>
      <c r="C424" s="3"/>
      <c r="D424" s="6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6"/>
      <c r="C425" s="3"/>
      <c r="D425" s="6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6"/>
      <c r="C426" s="3"/>
      <c r="D426" s="6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6"/>
      <c r="C427" s="3"/>
      <c r="D427" s="6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6"/>
      <c r="C428" s="3"/>
      <c r="D428" s="6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6"/>
      <c r="C429" s="3"/>
      <c r="D429" s="6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6"/>
      <c r="C430" s="3"/>
      <c r="D430" s="6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6"/>
      <c r="C431" s="3"/>
      <c r="D431" s="6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6"/>
      <c r="C432" s="3"/>
      <c r="D432" s="6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6"/>
      <c r="C433" s="3"/>
      <c r="D433" s="6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6"/>
      <c r="C434" s="3"/>
      <c r="D434" s="6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6"/>
      <c r="C435" s="3"/>
      <c r="D435" s="6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6"/>
      <c r="C436" s="3"/>
      <c r="D436" s="6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6"/>
      <c r="C437" s="3"/>
      <c r="D437" s="6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6"/>
      <c r="C438" s="3"/>
      <c r="D438" s="6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6"/>
      <c r="C439" s="3"/>
      <c r="D439" s="6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6"/>
      <c r="C440" s="3"/>
      <c r="D440" s="6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6"/>
      <c r="C441" s="3"/>
      <c r="D441" s="6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6"/>
      <c r="C442" s="3"/>
      <c r="D442" s="6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6"/>
      <c r="C443" s="3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6"/>
      <c r="C444" s="3"/>
      <c r="D444" s="6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6"/>
      <c r="C445" s="3"/>
      <c r="D445" s="6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6"/>
      <c r="C446" s="3"/>
      <c r="D446" s="6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6"/>
      <c r="C447" s="3"/>
      <c r="D447" s="6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6"/>
      <c r="C448" s="3"/>
      <c r="D448" s="6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6"/>
      <c r="C449" s="3"/>
      <c r="D449" s="6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6"/>
      <c r="C450" s="3"/>
      <c r="D450" s="6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6"/>
      <c r="C451" s="3"/>
      <c r="D451" s="6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6"/>
      <c r="C452" s="3"/>
      <c r="D452" s="6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6"/>
      <c r="C453" s="3"/>
      <c r="D453" s="6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6"/>
      <c r="C454" s="3"/>
      <c r="D454" s="6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6"/>
      <c r="C455" s="3"/>
      <c r="D455" s="6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6"/>
      <c r="C456" s="3"/>
      <c r="D456" s="6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6"/>
      <c r="C457" s="3"/>
      <c r="D457" s="6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6"/>
      <c r="C458" s="3"/>
      <c r="D458" s="6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6"/>
      <c r="C459" s="3"/>
      <c r="D459" s="6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6"/>
      <c r="C460" s="3"/>
      <c r="D460" s="6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6"/>
      <c r="C461" s="3"/>
      <c r="D461" s="6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6"/>
      <c r="C462" s="3"/>
      <c r="D462" s="6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6"/>
      <c r="C463" s="3"/>
      <c r="D463" s="6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6"/>
      <c r="C464" s="3"/>
      <c r="D464" s="6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6"/>
      <c r="C465" s="3"/>
      <c r="D465" s="6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6"/>
      <c r="C466" s="3"/>
      <c r="D466" s="6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6"/>
      <c r="C467" s="3"/>
      <c r="D467" s="6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6"/>
      <c r="C468" s="3"/>
      <c r="D468" s="6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6"/>
      <c r="C469" s="3"/>
      <c r="D469" s="6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6"/>
      <c r="C470" s="3"/>
      <c r="D470" s="6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6"/>
      <c r="C471" s="3"/>
      <c r="D471" s="6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6"/>
      <c r="C472" s="3"/>
      <c r="D472" s="6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6"/>
      <c r="C473" s="3"/>
      <c r="D473" s="6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6"/>
      <c r="C474" s="3"/>
      <c r="D474" s="6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6"/>
      <c r="C475" s="3"/>
      <c r="D475" s="6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6"/>
      <c r="C476" s="3"/>
      <c r="D476" s="6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6"/>
      <c r="C477" s="3"/>
      <c r="D477" s="6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6"/>
      <c r="C478" s="3"/>
      <c r="D478" s="6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6"/>
      <c r="C479" s="3"/>
      <c r="D479" s="6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6"/>
      <c r="C480" s="3"/>
      <c r="D480" s="6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6"/>
      <c r="C481" s="3"/>
      <c r="D481" s="6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6"/>
      <c r="C482" s="3"/>
      <c r="D482" s="6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6"/>
      <c r="C483" s="3"/>
      <c r="D483" s="6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6"/>
      <c r="C484" s="3"/>
      <c r="D484" s="6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6"/>
      <c r="C485" s="3"/>
      <c r="D485" s="6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6"/>
      <c r="C486" s="3"/>
      <c r="D486" s="6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6"/>
      <c r="C487" s="3"/>
      <c r="D487" s="6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6"/>
      <c r="C488" s="3"/>
      <c r="D488" s="6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6"/>
      <c r="C489" s="3"/>
      <c r="D489" s="6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6"/>
      <c r="C490" s="3"/>
      <c r="D490" s="6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6"/>
      <c r="C491" s="3"/>
      <c r="D491" s="6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6"/>
      <c r="C492" s="3"/>
      <c r="D492" s="6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6"/>
      <c r="C493" s="3"/>
      <c r="D493" s="6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6"/>
      <c r="C494" s="3"/>
      <c r="D494" s="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6"/>
      <c r="C495" s="3"/>
      <c r="D495" s="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6"/>
      <c r="C496" s="3"/>
      <c r="D496" s="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6"/>
      <c r="C497" s="3"/>
      <c r="D497" s="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6"/>
      <c r="C498" s="3"/>
      <c r="D498" s="6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6"/>
      <c r="C499" s="3"/>
      <c r="D499" s="6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6"/>
      <c r="C500" s="3"/>
      <c r="D500" s="6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6"/>
      <c r="C501" s="3"/>
      <c r="D501" s="6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6"/>
      <c r="C502" s="3"/>
      <c r="D502" s="6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6"/>
      <c r="C503" s="3"/>
      <c r="D503" s="6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6"/>
      <c r="C504" s="3"/>
      <c r="D504" s="6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6"/>
      <c r="C505" s="3"/>
      <c r="D505" s="6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6"/>
      <c r="C506" s="3"/>
      <c r="D506" s="6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6"/>
      <c r="C507" s="3"/>
      <c r="D507" s="6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6"/>
      <c r="C508" s="3"/>
      <c r="D508" s="6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6"/>
      <c r="C509" s="3"/>
      <c r="D509" s="6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6"/>
      <c r="C510" s="3"/>
      <c r="D510" s="6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6"/>
      <c r="C511" s="3"/>
      <c r="D511" s="6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6"/>
      <c r="C512" s="3"/>
      <c r="D512" s="6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6"/>
      <c r="C513" s="3"/>
      <c r="D513" s="6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6"/>
      <c r="C514" s="3"/>
      <c r="D514" s="6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6"/>
      <c r="C515" s="3"/>
      <c r="D515" s="6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6"/>
      <c r="C516" s="3"/>
      <c r="D516" s="6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6"/>
      <c r="C517" s="3"/>
      <c r="D517" s="6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6"/>
      <c r="C518" s="3"/>
      <c r="D518" s="6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6"/>
      <c r="C519" s="3"/>
      <c r="D519" s="6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6"/>
      <c r="C520" s="3"/>
      <c r="D520" s="6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6"/>
      <c r="C521" s="3"/>
      <c r="D521" s="6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6"/>
      <c r="C522" s="3"/>
      <c r="D522" s="6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6"/>
      <c r="C523" s="3"/>
      <c r="D523" s="6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6"/>
      <c r="C524" s="3"/>
      <c r="D524" s="6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6"/>
      <c r="C525" s="3"/>
      <c r="D525" s="6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6"/>
      <c r="C526" s="3"/>
      <c r="D526" s="6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6"/>
      <c r="C527" s="3"/>
      <c r="D527" s="6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6"/>
      <c r="C528" s="3"/>
      <c r="D528" s="6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6"/>
      <c r="C529" s="3"/>
      <c r="D529" s="6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6"/>
      <c r="C530" s="3"/>
      <c r="D530" s="6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6"/>
      <c r="C531" s="3"/>
      <c r="D531" s="6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6"/>
      <c r="C532" s="3"/>
      <c r="D532" s="6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6"/>
      <c r="C533" s="3"/>
      <c r="D533" s="6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6"/>
      <c r="C534" s="3"/>
      <c r="D534" s="6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6"/>
      <c r="C535" s="3"/>
      <c r="D535" s="6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6"/>
      <c r="C536" s="3"/>
      <c r="D536" s="6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6"/>
      <c r="C537" s="3"/>
      <c r="D537" s="6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6"/>
      <c r="C538" s="3"/>
      <c r="D538" s="6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6"/>
      <c r="C539" s="3"/>
      <c r="D539" s="6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6"/>
      <c r="C540" s="3"/>
      <c r="D540" s="6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6"/>
      <c r="C541" s="3"/>
      <c r="D541" s="6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6"/>
      <c r="C542" s="3"/>
      <c r="D542" s="6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6"/>
      <c r="C543" s="3"/>
      <c r="D543" s="6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6"/>
      <c r="C544" s="3"/>
      <c r="D544" s="6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6"/>
      <c r="C545" s="3"/>
      <c r="D545" s="6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6"/>
      <c r="C546" s="3"/>
      <c r="D546" s="6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6"/>
      <c r="C547" s="3"/>
      <c r="D547" s="6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6"/>
      <c r="C548" s="3"/>
      <c r="D548" s="6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6"/>
      <c r="C549" s="3"/>
      <c r="D549" s="6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6"/>
      <c r="C550" s="3"/>
      <c r="D550" s="6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6"/>
      <c r="C551" s="3"/>
      <c r="D551" s="6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6"/>
      <c r="C552" s="3"/>
      <c r="D552" s="6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6"/>
      <c r="C553" s="3"/>
      <c r="D553" s="6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6"/>
      <c r="C554" s="3"/>
      <c r="D554" s="6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6"/>
      <c r="C555" s="3"/>
      <c r="D555" s="6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6"/>
      <c r="C556" s="3"/>
      <c r="D556" s="6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6"/>
      <c r="C557" s="3"/>
      <c r="D557" s="6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6"/>
      <c r="C558" s="3"/>
      <c r="D558" s="6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6"/>
      <c r="C559" s="3"/>
      <c r="D559" s="6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6"/>
      <c r="C560" s="3"/>
      <c r="D560" s="6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6"/>
      <c r="C561" s="3"/>
      <c r="D561" s="6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6"/>
      <c r="C562" s="3"/>
      <c r="D562" s="6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6"/>
      <c r="C563" s="3"/>
      <c r="D563" s="6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6"/>
      <c r="C564" s="3"/>
      <c r="D564" s="6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6"/>
      <c r="C565" s="3"/>
      <c r="D565" s="6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6"/>
      <c r="C566" s="3"/>
      <c r="D566" s="6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6"/>
      <c r="C567" s="3"/>
      <c r="D567" s="6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6"/>
      <c r="C568" s="3"/>
      <c r="D568" s="6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6"/>
      <c r="C569" s="3"/>
      <c r="D569" s="6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6"/>
      <c r="C570" s="3"/>
      <c r="D570" s="6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6"/>
      <c r="C571" s="3"/>
      <c r="D571" s="6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6"/>
      <c r="C572" s="3"/>
      <c r="D572" s="6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6"/>
      <c r="C573" s="3"/>
      <c r="D573" s="6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6"/>
      <c r="C574" s="3"/>
      <c r="D574" s="6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6"/>
      <c r="C575" s="3"/>
      <c r="D575" s="6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6"/>
      <c r="C576" s="3"/>
      <c r="D576" s="6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6"/>
      <c r="C577" s="3"/>
      <c r="D577" s="6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6"/>
      <c r="C578" s="3"/>
      <c r="D578" s="6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6"/>
      <c r="C579" s="3"/>
      <c r="D579" s="6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6"/>
      <c r="C580" s="3"/>
      <c r="D580" s="6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6"/>
      <c r="C581" s="3"/>
      <c r="D581" s="6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6"/>
      <c r="C582" s="3"/>
      <c r="D582" s="6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6"/>
      <c r="C583" s="3"/>
      <c r="D583" s="6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6"/>
      <c r="C584" s="3"/>
      <c r="D584" s="6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6"/>
      <c r="C585" s="3"/>
      <c r="D585" s="6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6"/>
      <c r="C586" s="3"/>
      <c r="D586" s="6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6"/>
      <c r="C587" s="3"/>
      <c r="D587" s="6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6"/>
      <c r="C588" s="3"/>
      <c r="D588" s="6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6"/>
      <c r="C589" s="3"/>
      <c r="D589" s="6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6"/>
      <c r="C590" s="3"/>
      <c r="D590" s="6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6"/>
      <c r="C591" s="3"/>
      <c r="D591" s="6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6"/>
      <c r="C592" s="3"/>
      <c r="D592" s="6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6"/>
      <c r="C593" s="3"/>
      <c r="D593" s="6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6"/>
      <c r="C594" s="3"/>
      <c r="D594" s="6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6"/>
      <c r="C595" s="3"/>
      <c r="D595" s="6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6"/>
      <c r="C596" s="3"/>
      <c r="D596" s="6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6"/>
      <c r="C597" s="3"/>
      <c r="D597" s="6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6"/>
      <c r="C598" s="3"/>
      <c r="D598" s="6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6"/>
      <c r="C599" s="3"/>
      <c r="D599" s="6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6"/>
      <c r="C600" s="3"/>
      <c r="D600" s="6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6"/>
      <c r="C601" s="3"/>
      <c r="D601" s="6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6"/>
      <c r="C602" s="3"/>
      <c r="D602" s="6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6"/>
      <c r="C603" s="3"/>
      <c r="D603" s="6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6"/>
      <c r="C604" s="3"/>
      <c r="D604" s="6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6"/>
      <c r="C605" s="3"/>
      <c r="D605" s="6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6"/>
      <c r="C606" s="3"/>
      <c r="D606" s="6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6"/>
      <c r="C607" s="3"/>
      <c r="D607" s="6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6"/>
      <c r="C608" s="3"/>
      <c r="D608" s="6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6"/>
      <c r="C609" s="3"/>
      <c r="D609" s="6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6"/>
      <c r="C610" s="3"/>
      <c r="D610" s="6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6"/>
      <c r="C611" s="3"/>
      <c r="D611" s="6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6"/>
      <c r="C612" s="3"/>
      <c r="D612" s="6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6"/>
      <c r="C613" s="3"/>
      <c r="D613" s="6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6"/>
      <c r="C614" s="3"/>
      <c r="D614" s="6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6"/>
      <c r="C615" s="3"/>
      <c r="D615" s="6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6"/>
      <c r="C616" s="3"/>
      <c r="D616" s="6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6"/>
      <c r="C617" s="3"/>
      <c r="D617" s="6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6"/>
      <c r="C618" s="3"/>
      <c r="D618" s="6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6"/>
      <c r="C619" s="3"/>
      <c r="D619" s="6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6"/>
      <c r="C620" s="3"/>
      <c r="D620" s="6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6"/>
      <c r="C621" s="3"/>
      <c r="D621" s="6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6"/>
      <c r="C622" s="3"/>
      <c r="D622" s="6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6"/>
      <c r="C623" s="3"/>
      <c r="D623" s="6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6"/>
      <c r="C624" s="3"/>
      <c r="D624" s="6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6"/>
      <c r="C625" s="3"/>
      <c r="D625" s="6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6"/>
      <c r="C626" s="3"/>
      <c r="D626" s="6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6"/>
      <c r="C627" s="3"/>
      <c r="D627" s="6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6"/>
      <c r="C628" s="3"/>
      <c r="D628" s="6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6"/>
      <c r="C629" s="3"/>
      <c r="D629" s="6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6"/>
      <c r="C630" s="3"/>
      <c r="D630" s="6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6"/>
      <c r="C631" s="3"/>
      <c r="D631" s="6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6"/>
      <c r="C632" s="3"/>
      <c r="D632" s="6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6"/>
      <c r="C633" s="3"/>
      <c r="D633" s="6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6"/>
      <c r="C634" s="3"/>
      <c r="D634" s="6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6"/>
      <c r="C635" s="3"/>
      <c r="D635" s="6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6"/>
      <c r="C636" s="3"/>
      <c r="D636" s="6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6"/>
      <c r="C637" s="3"/>
      <c r="D637" s="6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6"/>
      <c r="C638" s="3"/>
      <c r="D638" s="6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6"/>
      <c r="C639" s="3"/>
      <c r="D639" s="6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6"/>
      <c r="C640" s="3"/>
      <c r="D640" s="6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6"/>
      <c r="C641" s="3"/>
      <c r="D641" s="6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6"/>
      <c r="C642" s="3"/>
      <c r="D642" s="6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6"/>
      <c r="C643" s="3"/>
      <c r="D643" s="6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6"/>
      <c r="C644" s="3"/>
      <c r="D644" s="6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6"/>
      <c r="C645" s="3"/>
      <c r="D645" s="6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6"/>
      <c r="C646" s="3"/>
      <c r="D646" s="6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6"/>
      <c r="C647" s="3"/>
      <c r="D647" s="6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6"/>
      <c r="C648" s="3"/>
      <c r="D648" s="6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6"/>
      <c r="C649" s="3"/>
      <c r="D649" s="6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6"/>
      <c r="C650" s="3"/>
      <c r="D650" s="6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6"/>
      <c r="C651" s="3"/>
      <c r="D651" s="6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6"/>
      <c r="C652" s="3"/>
      <c r="D652" s="6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6"/>
      <c r="C653" s="3"/>
      <c r="D653" s="6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6"/>
      <c r="C654" s="3"/>
      <c r="D654" s="6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6"/>
      <c r="C655" s="3"/>
      <c r="D655" s="6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6"/>
      <c r="C656" s="3"/>
      <c r="D656" s="6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6"/>
      <c r="C657" s="3"/>
      <c r="D657" s="6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6"/>
      <c r="C658" s="3"/>
      <c r="D658" s="6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6"/>
      <c r="C659" s="3"/>
      <c r="D659" s="6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6"/>
      <c r="C660" s="3"/>
      <c r="D660" s="6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6"/>
      <c r="C661" s="3"/>
      <c r="D661" s="6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6"/>
      <c r="C662" s="3"/>
      <c r="D662" s="6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6"/>
      <c r="C663" s="3"/>
      <c r="D663" s="6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6"/>
      <c r="C664" s="3"/>
      <c r="D664" s="6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6"/>
      <c r="C665" s="3"/>
      <c r="D665" s="6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6"/>
      <c r="C666" s="3"/>
      <c r="D666" s="6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6"/>
      <c r="C667" s="3"/>
      <c r="D667" s="6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6"/>
      <c r="C668" s="3"/>
      <c r="D668" s="6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6"/>
      <c r="C669" s="3"/>
      <c r="D669" s="6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6"/>
      <c r="C670" s="3"/>
      <c r="D670" s="6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6"/>
      <c r="C671" s="3"/>
      <c r="D671" s="6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6"/>
      <c r="C672" s="3"/>
      <c r="D672" s="6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6"/>
      <c r="C673" s="3"/>
      <c r="D673" s="6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6"/>
      <c r="C674" s="3"/>
      <c r="D674" s="6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6"/>
      <c r="C675" s="3"/>
      <c r="D675" s="6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6"/>
      <c r="C676" s="3"/>
      <c r="D676" s="6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6"/>
      <c r="C677" s="3"/>
      <c r="D677" s="6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6"/>
      <c r="C678" s="3"/>
      <c r="D678" s="6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6"/>
      <c r="C679" s="3"/>
      <c r="D679" s="6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6"/>
      <c r="C680" s="3"/>
      <c r="D680" s="6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6"/>
      <c r="C681" s="3"/>
      <c r="D681" s="6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6"/>
      <c r="C682" s="3"/>
      <c r="D682" s="6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6"/>
      <c r="C683" s="3"/>
      <c r="D683" s="6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6"/>
      <c r="C684" s="3"/>
      <c r="D684" s="6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6"/>
      <c r="C685" s="3"/>
      <c r="D685" s="6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6"/>
      <c r="C686" s="3"/>
      <c r="D686" s="6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6"/>
      <c r="C687" s="3"/>
      <c r="D687" s="6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6"/>
      <c r="C688" s="3"/>
      <c r="D688" s="6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6"/>
      <c r="C689" s="3"/>
      <c r="D689" s="6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6"/>
      <c r="C690" s="3"/>
      <c r="D690" s="6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6"/>
      <c r="C691" s="3"/>
      <c r="D691" s="6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6"/>
      <c r="C692" s="3"/>
      <c r="D692" s="6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6"/>
      <c r="C693" s="3"/>
      <c r="D693" s="6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6"/>
      <c r="C694" s="3"/>
      <c r="D694" s="6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6"/>
      <c r="C695" s="3"/>
      <c r="D695" s="6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6"/>
      <c r="C696" s="3"/>
      <c r="D696" s="6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6"/>
      <c r="C697" s="3"/>
      <c r="D697" s="6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6"/>
      <c r="C698" s="3"/>
      <c r="D698" s="6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6"/>
      <c r="C699" s="3"/>
      <c r="D699" s="6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6"/>
      <c r="C700" s="3"/>
      <c r="D700" s="6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6"/>
      <c r="C701" s="3"/>
      <c r="D701" s="6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6"/>
      <c r="C702" s="3"/>
      <c r="D702" s="6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6"/>
      <c r="C703" s="3"/>
      <c r="D703" s="6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6"/>
      <c r="C704" s="3"/>
      <c r="D704" s="6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6"/>
      <c r="C705" s="3"/>
      <c r="D705" s="6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6"/>
      <c r="C706" s="3"/>
      <c r="D706" s="6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6"/>
      <c r="C707" s="3"/>
      <c r="D707" s="6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6"/>
      <c r="C708" s="3"/>
      <c r="D708" s="6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6"/>
      <c r="C709" s="3"/>
      <c r="D709" s="6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6"/>
      <c r="C710" s="3"/>
      <c r="D710" s="6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6"/>
      <c r="C711" s="3"/>
      <c r="D711" s="6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6"/>
      <c r="C712" s="3"/>
      <c r="D712" s="6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6"/>
      <c r="C713" s="3"/>
      <c r="D713" s="6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6"/>
      <c r="C714" s="3"/>
      <c r="D714" s="6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6"/>
      <c r="C715" s="3"/>
      <c r="D715" s="6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6"/>
      <c r="C716" s="3"/>
      <c r="D716" s="6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6"/>
      <c r="C717" s="3"/>
      <c r="D717" s="6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6"/>
      <c r="C718" s="3"/>
      <c r="D718" s="6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6"/>
      <c r="C719" s="3"/>
      <c r="D719" s="6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6"/>
      <c r="C720" s="3"/>
      <c r="D720" s="6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6"/>
      <c r="C721" s="3"/>
      <c r="D721" s="6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6"/>
      <c r="C722" s="3"/>
      <c r="D722" s="6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6"/>
      <c r="C723" s="3"/>
      <c r="D723" s="6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6"/>
      <c r="C724" s="3"/>
      <c r="D724" s="6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6"/>
      <c r="C725" s="3"/>
      <c r="D725" s="6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6"/>
      <c r="C726" s="3"/>
      <c r="D726" s="6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6"/>
      <c r="C727" s="3"/>
      <c r="D727" s="6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6"/>
      <c r="C728" s="3"/>
      <c r="D728" s="6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6"/>
      <c r="C729" s="3"/>
      <c r="D729" s="6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6"/>
      <c r="C730" s="3"/>
      <c r="D730" s="6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6"/>
      <c r="C731" s="3"/>
      <c r="D731" s="6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6"/>
      <c r="C732" s="3"/>
      <c r="D732" s="6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6"/>
      <c r="C733" s="3"/>
      <c r="D733" s="6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6"/>
      <c r="C734" s="3"/>
      <c r="D734" s="6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6"/>
      <c r="C735" s="3"/>
      <c r="D735" s="6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6"/>
      <c r="C736" s="3"/>
      <c r="D736" s="6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6"/>
      <c r="C737" s="3"/>
      <c r="D737" s="6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6"/>
      <c r="C738" s="3"/>
      <c r="D738" s="6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6"/>
      <c r="C739" s="3"/>
      <c r="D739" s="6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6"/>
      <c r="C740" s="3"/>
      <c r="D740" s="6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6"/>
      <c r="C741" s="3"/>
      <c r="D741" s="6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6"/>
      <c r="C742" s="3"/>
      <c r="D742" s="6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6"/>
      <c r="C743" s="3"/>
      <c r="D743" s="6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6"/>
      <c r="C744" s="3"/>
      <c r="D744" s="6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6"/>
      <c r="C745" s="3"/>
      <c r="D745" s="6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6"/>
      <c r="C746" s="3"/>
      <c r="D746" s="6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6"/>
      <c r="C747" s="3"/>
      <c r="D747" s="6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6"/>
      <c r="C748" s="3"/>
      <c r="D748" s="6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6"/>
      <c r="C749" s="3"/>
      <c r="D749" s="6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6"/>
      <c r="C750" s="3"/>
      <c r="D750" s="6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6"/>
      <c r="C751" s="3"/>
      <c r="D751" s="6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6"/>
      <c r="C752" s="3"/>
      <c r="D752" s="6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6"/>
      <c r="C753" s="3"/>
      <c r="D753" s="6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6"/>
      <c r="C754" s="3"/>
      <c r="D754" s="6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6"/>
      <c r="C755" s="3"/>
      <c r="D755" s="6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6"/>
      <c r="C756" s="3"/>
      <c r="D756" s="6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6"/>
      <c r="C757" s="3"/>
      <c r="D757" s="6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6"/>
      <c r="C758" s="3"/>
      <c r="D758" s="6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6"/>
      <c r="C759" s="3"/>
      <c r="D759" s="6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6"/>
      <c r="C760" s="3"/>
      <c r="D760" s="6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6"/>
      <c r="C761" s="3"/>
      <c r="D761" s="6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6"/>
      <c r="C762" s="3"/>
      <c r="D762" s="6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6"/>
      <c r="C763" s="3"/>
      <c r="D763" s="6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6"/>
      <c r="C764" s="3"/>
      <c r="D764" s="6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6"/>
      <c r="C765" s="3"/>
      <c r="D765" s="6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6"/>
      <c r="C766" s="3"/>
      <c r="D766" s="6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6"/>
      <c r="C767" s="3"/>
      <c r="D767" s="6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6"/>
      <c r="C768" s="3"/>
      <c r="D768" s="6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6"/>
      <c r="C769" s="3"/>
      <c r="D769" s="6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6"/>
      <c r="C770" s="3"/>
      <c r="D770" s="6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6"/>
      <c r="C771" s="3"/>
      <c r="D771" s="6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6"/>
      <c r="C772" s="3"/>
      <c r="D772" s="6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6"/>
      <c r="C773" s="3"/>
      <c r="D773" s="6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6"/>
      <c r="C774" s="3"/>
      <c r="D774" s="6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6"/>
      <c r="C775" s="3"/>
      <c r="D775" s="6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6"/>
      <c r="C776" s="3"/>
      <c r="D776" s="6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6"/>
      <c r="C777" s="3"/>
      <c r="D777" s="6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6"/>
      <c r="C778" s="3"/>
      <c r="D778" s="6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6"/>
      <c r="C779" s="3"/>
      <c r="D779" s="6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6"/>
      <c r="C780" s="3"/>
      <c r="D780" s="6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6"/>
      <c r="C781" s="3"/>
      <c r="D781" s="6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6"/>
      <c r="C782" s="3"/>
      <c r="D782" s="6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6"/>
      <c r="C783" s="3"/>
      <c r="D783" s="6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6"/>
      <c r="C784" s="3"/>
      <c r="D784" s="6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6"/>
      <c r="C785" s="3"/>
      <c r="D785" s="6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6"/>
      <c r="C786" s="3"/>
      <c r="D786" s="6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6"/>
      <c r="C787" s="3"/>
      <c r="D787" s="6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6"/>
      <c r="C788" s="3"/>
      <c r="D788" s="6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6"/>
      <c r="C789" s="3"/>
      <c r="D789" s="6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6"/>
      <c r="C790" s="3"/>
      <c r="D790" s="6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6"/>
      <c r="C791" s="3"/>
      <c r="D791" s="6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6"/>
      <c r="C792" s="3"/>
      <c r="D792" s="6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6"/>
      <c r="C793" s="3"/>
      <c r="D793" s="6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6"/>
      <c r="C794" s="3"/>
      <c r="D794" s="6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6"/>
      <c r="C795" s="3"/>
      <c r="D795" s="6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6"/>
      <c r="C796" s="3"/>
      <c r="D796" s="6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6"/>
      <c r="C797" s="3"/>
      <c r="D797" s="6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6"/>
      <c r="C798" s="3"/>
      <c r="D798" s="6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6"/>
      <c r="C799" s="3"/>
      <c r="D799" s="6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6"/>
      <c r="C800" s="3"/>
      <c r="D800" s="6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6"/>
      <c r="C801" s="3"/>
      <c r="D801" s="6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6"/>
      <c r="C802" s="3"/>
      <c r="D802" s="6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6"/>
      <c r="C803" s="3"/>
      <c r="D803" s="6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6"/>
      <c r="C804" s="3"/>
      <c r="D804" s="6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6"/>
      <c r="C805" s="3"/>
      <c r="D805" s="6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6"/>
      <c r="C806" s="3"/>
      <c r="D806" s="6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6"/>
      <c r="C807" s="3"/>
      <c r="D807" s="6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6"/>
      <c r="C808" s="3"/>
      <c r="D808" s="6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6"/>
      <c r="C809" s="3"/>
      <c r="D809" s="6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6"/>
      <c r="C810" s="3"/>
      <c r="D810" s="6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6"/>
      <c r="C811" s="3"/>
      <c r="D811" s="6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6"/>
      <c r="C812" s="3"/>
      <c r="D812" s="6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6"/>
      <c r="C813" s="3"/>
      <c r="D813" s="6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6"/>
      <c r="C814" s="3"/>
      <c r="D814" s="6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6"/>
      <c r="C815" s="3"/>
      <c r="D815" s="6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6"/>
      <c r="C816" s="3"/>
      <c r="D816" s="6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6"/>
      <c r="C817" s="3"/>
      <c r="D817" s="6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6"/>
      <c r="C818" s="3"/>
      <c r="D818" s="6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6"/>
      <c r="C819" s="3"/>
      <c r="D819" s="6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6"/>
      <c r="C820" s="3"/>
      <c r="D820" s="6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6"/>
      <c r="C821" s="3"/>
      <c r="D821" s="6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6"/>
      <c r="C822" s="3"/>
      <c r="D822" s="6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6"/>
      <c r="C823" s="3"/>
      <c r="D823" s="6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6"/>
      <c r="C824" s="3"/>
      <c r="D824" s="6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6"/>
      <c r="C825" s="3"/>
      <c r="D825" s="6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6"/>
      <c r="C826" s="3"/>
      <c r="D826" s="6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6"/>
      <c r="C827" s="3"/>
      <c r="D827" s="6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6"/>
      <c r="C828" s="3"/>
      <c r="D828" s="6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6"/>
      <c r="C829" s="3"/>
      <c r="D829" s="6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6"/>
      <c r="C830" s="3"/>
      <c r="D830" s="6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6"/>
      <c r="C831" s="3"/>
      <c r="D831" s="6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6"/>
      <c r="C832" s="3"/>
      <c r="D832" s="6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6"/>
      <c r="C833" s="3"/>
      <c r="D833" s="6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6"/>
      <c r="C834" s="3"/>
      <c r="D834" s="6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6"/>
      <c r="C835" s="3"/>
      <c r="D835" s="6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6"/>
      <c r="C836" s="3"/>
      <c r="D836" s="6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6"/>
      <c r="C837" s="3"/>
      <c r="D837" s="6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6"/>
      <c r="C838" s="3"/>
      <c r="D838" s="6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6"/>
      <c r="C839" s="3"/>
      <c r="D839" s="6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6"/>
      <c r="C840" s="3"/>
      <c r="D840" s="6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6"/>
      <c r="C841" s="3"/>
      <c r="D841" s="6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6"/>
      <c r="C842" s="3"/>
      <c r="D842" s="6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6"/>
      <c r="C843" s="3"/>
      <c r="D843" s="6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6"/>
      <c r="C844" s="3"/>
      <c r="D844" s="6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6"/>
      <c r="C845" s="3"/>
      <c r="D845" s="6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6"/>
      <c r="C846" s="3"/>
      <c r="D846" s="6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6"/>
      <c r="C847" s="3"/>
      <c r="D847" s="6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6"/>
      <c r="C848" s="3"/>
      <c r="D848" s="6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6"/>
      <c r="C849" s="3"/>
      <c r="D849" s="6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6"/>
      <c r="C850" s="3"/>
      <c r="D850" s="6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6"/>
      <c r="C851" s="3"/>
      <c r="D851" s="6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6"/>
      <c r="C852" s="3"/>
      <c r="D852" s="6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6"/>
      <c r="C853" s="3"/>
      <c r="D853" s="6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6"/>
      <c r="C854" s="3"/>
      <c r="D854" s="6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6"/>
      <c r="C855" s="3"/>
      <c r="D855" s="6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6"/>
      <c r="C856" s="3"/>
      <c r="D856" s="6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6"/>
      <c r="C857" s="3"/>
      <c r="D857" s="6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6"/>
      <c r="C858" s="3"/>
      <c r="D858" s="6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6"/>
      <c r="C859" s="3"/>
      <c r="D859" s="6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6"/>
      <c r="C860" s="3"/>
      <c r="D860" s="6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6"/>
      <c r="C861" s="3"/>
      <c r="D861" s="6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6"/>
      <c r="C862" s="3"/>
      <c r="D862" s="6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6"/>
      <c r="C863" s="3"/>
      <c r="D863" s="6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6"/>
      <c r="C864" s="3"/>
      <c r="D864" s="6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6"/>
      <c r="C865" s="3"/>
      <c r="D865" s="6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6"/>
      <c r="C866" s="3"/>
      <c r="D866" s="6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6"/>
      <c r="C867" s="3"/>
      <c r="D867" s="6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6"/>
      <c r="C868" s="3"/>
      <c r="D868" s="6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6"/>
      <c r="C869" s="3"/>
      <c r="D869" s="6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6"/>
      <c r="C870" s="3"/>
      <c r="D870" s="6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6"/>
      <c r="C871" s="3"/>
      <c r="D871" s="6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6"/>
      <c r="C872" s="3"/>
      <c r="D872" s="6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6"/>
      <c r="C873" s="3"/>
      <c r="D873" s="6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6"/>
      <c r="C874" s="3"/>
      <c r="D874" s="6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6"/>
      <c r="C875" s="3"/>
      <c r="D875" s="6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6"/>
      <c r="C876" s="3"/>
      <c r="D876" s="6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6"/>
      <c r="C877" s="3"/>
      <c r="D877" s="6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6"/>
      <c r="C878" s="3"/>
      <c r="D878" s="6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6"/>
      <c r="C879" s="3"/>
      <c r="D879" s="6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6"/>
      <c r="C880" s="3"/>
      <c r="D880" s="6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6"/>
      <c r="C881" s="3"/>
      <c r="D881" s="6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6"/>
      <c r="C882" s="3"/>
      <c r="D882" s="6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6"/>
      <c r="C883" s="3"/>
      <c r="D883" s="6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6"/>
      <c r="C884" s="3"/>
      <c r="D884" s="6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6"/>
      <c r="C885" s="3"/>
      <c r="D885" s="6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6"/>
      <c r="C886" s="3"/>
      <c r="D886" s="6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6"/>
      <c r="C887" s="3"/>
      <c r="D887" s="6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6"/>
      <c r="C888" s="3"/>
      <c r="D888" s="6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6"/>
      <c r="C889" s="3"/>
      <c r="D889" s="6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6"/>
      <c r="C890" s="3"/>
      <c r="D890" s="6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6"/>
      <c r="C891" s="3"/>
      <c r="D891" s="6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6"/>
      <c r="C892" s="3"/>
      <c r="D892" s="6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6"/>
      <c r="C893" s="3"/>
      <c r="D893" s="6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6"/>
      <c r="C894" s="3"/>
      <c r="D894" s="6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6"/>
      <c r="C895" s="3"/>
      <c r="D895" s="6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6"/>
      <c r="C896" s="3"/>
      <c r="D896" s="6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6"/>
      <c r="C897" s="3"/>
      <c r="D897" s="6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6"/>
      <c r="C898" s="3"/>
      <c r="D898" s="6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6"/>
      <c r="C899" s="3"/>
      <c r="D899" s="6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6"/>
      <c r="C900" s="3"/>
      <c r="D900" s="6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6"/>
      <c r="C901" s="3"/>
      <c r="D901" s="6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6"/>
      <c r="C902" s="3"/>
      <c r="D902" s="6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6"/>
      <c r="C903" s="3"/>
      <c r="D903" s="6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6"/>
      <c r="C904" s="3"/>
      <c r="D904" s="6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6"/>
      <c r="C905" s="3"/>
      <c r="D905" s="6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6"/>
      <c r="C906" s="3"/>
      <c r="D906" s="6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6"/>
      <c r="C907" s="3"/>
      <c r="D907" s="6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6"/>
      <c r="C908" s="3"/>
      <c r="D908" s="6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6"/>
      <c r="C909" s="3"/>
      <c r="D909" s="6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6"/>
      <c r="C910" s="3"/>
      <c r="D910" s="6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6"/>
      <c r="C911" s="3"/>
      <c r="D911" s="6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6"/>
      <c r="C912" s="3"/>
      <c r="D912" s="6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6"/>
      <c r="C913" s="3"/>
      <c r="D913" s="6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6"/>
      <c r="C914" s="3"/>
      <c r="D914" s="6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6"/>
      <c r="C915" s="3"/>
      <c r="D915" s="6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6"/>
      <c r="C916" s="3"/>
      <c r="D916" s="6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6"/>
      <c r="C917" s="3"/>
      <c r="D917" s="6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6"/>
      <c r="C918" s="3"/>
      <c r="D918" s="6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6"/>
      <c r="C919" s="3"/>
      <c r="D919" s="6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6"/>
      <c r="C920" s="3"/>
      <c r="D920" s="6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6"/>
      <c r="C921" s="3"/>
      <c r="D921" s="6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6"/>
      <c r="C922" s="3"/>
      <c r="D922" s="6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6"/>
      <c r="C923" s="3"/>
      <c r="D923" s="6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6"/>
      <c r="C924" s="3"/>
      <c r="D924" s="6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6"/>
      <c r="C925" s="3"/>
      <c r="D925" s="6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6"/>
      <c r="C926" s="3"/>
      <c r="D926" s="6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6"/>
      <c r="C927" s="3"/>
      <c r="D927" s="6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6"/>
      <c r="C928" s="3"/>
      <c r="D928" s="6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6"/>
      <c r="C929" s="3"/>
      <c r="D929" s="6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6"/>
      <c r="C930" s="3"/>
      <c r="D930" s="6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6"/>
      <c r="C931" s="3"/>
      <c r="D931" s="6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6"/>
      <c r="C932" s="3"/>
      <c r="D932" s="6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6"/>
      <c r="C933" s="3"/>
      <c r="D933" s="6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6"/>
      <c r="C934" s="3"/>
      <c r="D934" s="6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6"/>
      <c r="C935" s="3"/>
      <c r="D935" s="6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6"/>
      <c r="C936" s="3"/>
      <c r="D936" s="6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6"/>
      <c r="C937" s="3"/>
      <c r="D937" s="6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6"/>
      <c r="C938" s="3"/>
      <c r="D938" s="6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6"/>
      <c r="C939" s="3"/>
      <c r="D939" s="6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6"/>
      <c r="C940" s="3"/>
      <c r="D940" s="6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6"/>
      <c r="C941" s="3"/>
      <c r="D941" s="6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6"/>
      <c r="C942" s="3"/>
      <c r="D942" s="6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6"/>
      <c r="C943" s="3"/>
      <c r="D943" s="6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6"/>
      <c r="C944" s="3"/>
      <c r="D944" s="6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6"/>
      <c r="C945" s="3"/>
      <c r="D945" s="6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6"/>
      <c r="C946" s="3"/>
      <c r="D946" s="6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6"/>
      <c r="C947" s="3"/>
      <c r="D947" s="6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6"/>
      <c r="C948" s="3"/>
      <c r="D948" s="6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6"/>
      <c r="C949" s="3"/>
      <c r="D949" s="6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6"/>
      <c r="C950" s="3"/>
      <c r="D950" s="6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6"/>
      <c r="C951" s="3"/>
      <c r="D951" s="6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6"/>
      <c r="C952" s="3"/>
      <c r="D952" s="6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6"/>
      <c r="C953" s="3"/>
      <c r="D953" s="6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6"/>
      <c r="C954" s="3"/>
      <c r="D954" s="6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6"/>
      <c r="C955" s="3"/>
      <c r="D955" s="6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6"/>
      <c r="C956" s="3"/>
      <c r="D956" s="6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6"/>
      <c r="C957" s="3"/>
      <c r="D957" s="6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6"/>
      <c r="C958" s="3"/>
      <c r="D958" s="6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6"/>
      <c r="C959" s="3"/>
      <c r="D959" s="6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6"/>
      <c r="C960" s="3"/>
      <c r="D960" s="6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6"/>
      <c r="C961" s="3"/>
      <c r="D961" s="6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6"/>
      <c r="C962" s="3"/>
      <c r="D962" s="6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6"/>
      <c r="C963" s="3"/>
      <c r="D963" s="6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6"/>
      <c r="C964" s="3"/>
      <c r="D964" s="6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6"/>
      <c r="C965" s="3"/>
      <c r="D965" s="6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6"/>
      <c r="C966" s="3"/>
      <c r="D966" s="6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6"/>
      <c r="C967" s="3"/>
      <c r="D967" s="6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6"/>
      <c r="C968" s="3"/>
      <c r="D968" s="6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6"/>
      <c r="C969" s="3"/>
      <c r="D969" s="6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6"/>
      <c r="C970" s="3"/>
      <c r="D970" s="6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6"/>
      <c r="C971" s="3"/>
      <c r="D971" s="6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6"/>
      <c r="C972" s="3"/>
      <c r="D972" s="6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6"/>
      <c r="C973" s="3"/>
      <c r="D973" s="6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6"/>
      <c r="C974" s="3"/>
      <c r="D974" s="6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6"/>
      <c r="C975" s="3"/>
      <c r="D975" s="6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6"/>
      <c r="C976" s="3"/>
      <c r="D976" s="6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6"/>
      <c r="C977" s="3"/>
      <c r="D977" s="6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6"/>
      <c r="C978" s="3"/>
      <c r="D978" s="6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6"/>
      <c r="C979" s="3"/>
      <c r="D979" s="6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6"/>
      <c r="C980" s="3"/>
      <c r="D980" s="6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6"/>
      <c r="C981" s="3"/>
      <c r="D981" s="6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6"/>
      <c r="C982" s="3"/>
      <c r="D982" s="6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6"/>
      <c r="C983" s="3"/>
      <c r="D983" s="6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6"/>
      <c r="C984" s="3"/>
      <c r="D984" s="6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6"/>
      <c r="C985" s="3"/>
      <c r="D985" s="6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6"/>
      <c r="C986" s="3"/>
      <c r="D986" s="6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6"/>
      <c r="C987" s="3"/>
      <c r="D987" s="6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6"/>
      <c r="C988" s="3"/>
      <c r="D988" s="6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6"/>
      <c r="C989" s="3"/>
      <c r="D989" s="6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6"/>
      <c r="C990" s="3"/>
      <c r="D990" s="6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6"/>
      <c r="C991" s="3"/>
      <c r="D991" s="6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6"/>
      <c r="C992" s="3"/>
      <c r="D992" s="6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6"/>
      <c r="C993" s="3"/>
      <c r="D993" s="6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6"/>
      <c r="C994" s="3"/>
      <c r="D994" s="6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6"/>
      <c r="C995" s="3"/>
      <c r="D995" s="6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6"/>
      <c r="C996" s="3"/>
      <c r="D996" s="6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6"/>
      <c r="C997" s="3"/>
      <c r="D997" s="6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6"/>
      <c r="C998" s="3"/>
      <c r="D998" s="6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6"/>
      <c r="C999" s="3"/>
      <c r="D999" s="6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6"/>
      <c r="C1000" s="3"/>
      <c r="D1000" s="6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4.25" customHeight="1">
      <c r="A1001" s="3"/>
      <c r="B1001" s="6"/>
      <c r="C1001" s="3"/>
      <c r="D1001" s="6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4.25" customHeight="1">
      <c r="A1002" s="3"/>
      <c r="B1002" s="6"/>
      <c r="C1002" s="3"/>
      <c r="D1002" s="6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4.25" customHeight="1">
      <c r="A1003" s="3"/>
      <c r="B1003" s="6"/>
      <c r="C1003" s="3"/>
      <c r="D1003" s="6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4.25" customHeight="1">
      <c r="A1004" s="3"/>
      <c r="B1004" s="6"/>
      <c r="C1004" s="3"/>
      <c r="D1004" s="6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4.25" customHeight="1">
      <c r="A1005" s="3"/>
      <c r="B1005" s="6"/>
      <c r="C1005" s="3"/>
      <c r="D1005" s="6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4.25" customHeight="1">
      <c r="A1006" s="3"/>
      <c r="B1006" s="6"/>
      <c r="C1006" s="3"/>
      <c r="D1006" s="6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4.25" customHeight="1">
      <c r="A1007" s="3"/>
      <c r="B1007" s="6"/>
      <c r="C1007" s="3"/>
      <c r="D1007" s="6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4.25" customHeight="1">
      <c r="A1008" s="3"/>
      <c r="B1008" s="6"/>
      <c r="C1008" s="3"/>
      <c r="D1008" s="6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ht="14.25" customHeight="1">
      <c r="A1009" s="3"/>
      <c r="B1009" s="6"/>
      <c r="C1009" s="3"/>
      <c r="D1009" s="6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ht="14.25" customHeight="1">
      <c r="A1010" s="3"/>
      <c r="B1010" s="6"/>
      <c r="C1010" s="3"/>
      <c r="D1010" s="6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ht="14.25" customHeight="1">
      <c r="A1011" s="3"/>
      <c r="B1011" s="6"/>
      <c r="C1011" s="3"/>
      <c r="D1011" s="6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ht="14.25" customHeight="1">
      <c r="A1012" s="3"/>
      <c r="B1012" s="6"/>
      <c r="C1012" s="3"/>
      <c r="D1012" s="6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ht="14.25" customHeight="1">
      <c r="A1013" s="3"/>
      <c r="B1013" s="6"/>
      <c r="C1013" s="3"/>
      <c r="D1013" s="6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ht="14.25" customHeight="1">
      <c r="A1014" s="3"/>
      <c r="B1014" s="6"/>
      <c r="C1014" s="3"/>
      <c r="D1014" s="6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</sheetData>
  <mergeCells count="40">
    <mergeCell ref="A1:B1"/>
    <mergeCell ref="A2:B2"/>
    <mergeCell ref="A11:B11"/>
    <mergeCell ref="C11:D11"/>
    <mergeCell ref="A19:B19"/>
    <mergeCell ref="A20:B20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6:B36"/>
    <mergeCell ref="A37:B37"/>
    <mergeCell ref="A39:B39"/>
    <mergeCell ref="A40:B40"/>
    <mergeCell ref="A42:B42"/>
    <mergeCell ref="A43:B43"/>
    <mergeCell ref="A44:B44"/>
    <mergeCell ref="A46:B46"/>
    <mergeCell ref="A47:B47"/>
    <mergeCell ref="A48:B48"/>
    <mergeCell ref="A56:B56"/>
    <mergeCell ref="A57:B57"/>
    <mergeCell ref="A59:B59"/>
    <mergeCell ref="A65:B65"/>
    <mergeCell ref="A71:B71"/>
    <mergeCell ref="A49:B49"/>
    <mergeCell ref="A50:B50"/>
    <mergeCell ref="A51:B51"/>
    <mergeCell ref="A52:B52"/>
    <mergeCell ref="A53:B53"/>
    <mergeCell ref="A54:B54"/>
    <mergeCell ref="A55:B55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0"/>
    <col customWidth="1" min="2" max="2" width="21.14"/>
    <col customWidth="1" min="3" max="3" width="23.57"/>
    <col customWidth="1" min="4" max="5" width="21.14"/>
    <col customWidth="1" min="6" max="8" width="21.57"/>
    <col customWidth="1" min="9" max="10" width="9.29"/>
    <col customWidth="1" min="11" max="26" width="8.71"/>
  </cols>
  <sheetData>
    <row r="1">
      <c r="A1" s="65" t="s">
        <v>104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4" t="s">
        <v>1</v>
      </c>
      <c r="B2" s="5"/>
      <c r="C2" s="3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7" t="s">
        <v>2</v>
      </c>
      <c r="B3" s="8">
        <v>32.0</v>
      </c>
      <c r="C3" s="3"/>
      <c r="D3" s="3"/>
      <c r="E3" s="9" t="s">
        <v>3</v>
      </c>
      <c r="F3" s="10"/>
      <c r="G3" s="10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4.25" customHeight="1">
      <c r="A4" s="7" t="s">
        <v>4</v>
      </c>
      <c r="B4" s="11">
        <v>145.0</v>
      </c>
      <c r="C4" s="7" t="s">
        <v>5</v>
      </c>
      <c r="D4" s="12">
        <f>B4/2.2</f>
        <v>65.90909091</v>
      </c>
      <c r="E4" s="13" t="s">
        <v>6</v>
      </c>
      <c r="F4" s="10"/>
      <c r="G4" s="10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4.25" customHeight="1">
      <c r="A5" s="7" t="s">
        <v>7</v>
      </c>
      <c r="B5" s="8">
        <v>68.0</v>
      </c>
      <c r="C5" s="7" t="s">
        <v>8</v>
      </c>
      <c r="D5" s="12">
        <f t="shared" ref="D5:D6" si="1">(B5*2.54)</f>
        <v>172.72</v>
      </c>
      <c r="E5" s="3"/>
      <c r="F5" s="10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14" t="s">
        <v>9</v>
      </c>
      <c r="B6" s="15">
        <v>28.0</v>
      </c>
      <c r="C6" s="14" t="s">
        <v>10</v>
      </c>
      <c r="D6" s="12">
        <f t="shared" si="1"/>
        <v>71.12</v>
      </c>
      <c r="E6" s="3"/>
      <c r="F6" s="10"/>
      <c r="G6" s="10"/>
      <c r="H6" s="1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14" t="s">
        <v>11</v>
      </c>
      <c r="B7" s="16">
        <f>B4-B8</f>
        <v>35.14075</v>
      </c>
      <c r="C7" s="7" t="s">
        <v>12</v>
      </c>
      <c r="D7" s="12">
        <f>D4-D8</f>
        <v>15.97306818</v>
      </c>
      <c r="E7" s="3"/>
      <c r="F7" s="10"/>
      <c r="G7" s="10"/>
      <c r="H7" s="10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14" t="s">
        <v>13</v>
      </c>
      <c r="B8" s="16">
        <f>B4*(1-B9/100)</f>
        <v>109.85925</v>
      </c>
      <c r="C8" s="7" t="s">
        <v>14</v>
      </c>
      <c r="D8" s="12">
        <f>D4*(1-B9/100)</f>
        <v>49.93602273</v>
      </c>
      <c r="E8" s="3"/>
      <c r="F8" s="10"/>
      <c r="G8" s="10"/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4.25" customHeight="1">
      <c r="A9" s="7" t="s">
        <v>15</v>
      </c>
      <c r="B9" s="17">
        <f>-9.15-(0.015*B4)+(1.27*B6)</f>
        <v>24.235</v>
      </c>
      <c r="C9" s="18" t="s">
        <v>16</v>
      </c>
      <c r="D9" s="6"/>
      <c r="E9" s="3"/>
      <c r="F9" s="10"/>
      <c r="G9" s="10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4.25" customHeight="1">
      <c r="A10" s="3"/>
      <c r="B10" s="6"/>
      <c r="C10" s="3"/>
      <c r="D10" s="6"/>
      <c r="E10" s="3"/>
      <c r="F10" s="10"/>
      <c r="G10" s="10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4.25" customHeight="1">
      <c r="A11" s="20" t="s">
        <v>17</v>
      </c>
      <c r="B11" s="21"/>
      <c r="C11" s="3"/>
      <c r="D11" s="3"/>
      <c r="E11" s="3"/>
      <c r="F11" s="3"/>
      <c r="G11" s="3"/>
      <c r="H11" s="10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4.25" customHeight="1">
      <c r="A12" s="7" t="s">
        <v>18</v>
      </c>
      <c r="B12" s="23">
        <f>500+(22*D8)</f>
        <v>1598.5925</v>
      </c>
      <c r="C12" s="3"/>
      <c r="D12" s="3"/>
      <c r="E12" s="3"/>
      <c r="F12" s="3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4.25" customHeight="1">
      <c r="A13" s="7" t="s">
        <v>19</v>
      </c>
      <c r="B13" s="23">
        <f>(25.6*D8)+(4.04*D7)</f>
        <v>1342.893377</v>
      </c>
      <c r="C13" s="3"/>
      <c r="D13" s="10"/>
      <c r="E13" s="3"/>
      <c r="F13" s="10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7" t="s">
        <v>20</v>
      </c>
      <c r="B14" s="23">
        <f>-857+9*B4+11.7*B5</f>
        <v>1243.6</v>
      </c>
      <c r="C14" s="3"/>
      <c r="D14" s="10"/>
      <c r="E14" s="3"/>
      <c r="F14" s="10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4.25" customHeight="1">
      <c r="A15" s="7" t="s">
        <v>21</v>
      </c>
      <c r="B15" s="23">
        <f>665+(9.6*D4)+(1.85*D5)-(4.7*B3)</f>
        <v>1466.859273</v>
      </c>
      <c r="C15" s="3"/>
      <c r="D15" s="10"/>
      <c r="E15" s="3"/>
      <c r="F15" s="10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4.25" customHeight="1">
      <c r="A16" s="7" t="s">
        <v>22</v>
      </c>
      <c r="B16" s="23">
        <f>(10*D4)+(6.25*D5)-(5*B3)-161</f>
        <v>1417.590909</v>
      </c>
      <c r="C16" s="3"/>
      <c r="D16" s="10"/>
      <c r="E16" s="3"/>
      <c r="F16" s="10"/>
      <c r="G16" s="1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4.25" customHeight="1">
      <c r="A17" s="25" t="s">
        <v>105</v>
      </c>
      <c r="B17" s="23">
        <f>AVERAGE(B12:B16)</f>
        <v>1413.907212</v>
      </c>
      <c r="C17" s="18" t="s">
        <v>24</v>
      </c>
      <c r="D17" s="10"/>
      <c r="E17" s="18"/>
      <c r="F17" s="10"/>
      <c r="G17" s="10"/>
      <c r="H17" s="3"/>
      <c r="I17" s="1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4.25" customHeight="1">
      <c r="A18" s="3"/>
      <c r="B18" s="6"/>
      <c r="C18" s="3"/>
      <c r="D18" s="6"/>
      <c r="E18" s="3"/>
      <c r="F18" s="10"/>
      <c r="G18" s="10"/>
      <c r="H18" s="3"/>
      <c r="I18" s="1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4.25" customHeight="1">
      <c r="A19" s="26" t="s">
        <v>25</v>
      </c>
      <c r="B19" s="21"/>
      <c r="C19" s="66" t="s">
        <v>106</v>
      </c>
      <c r="D19" s="28"/>
      <c r="E19" s="29"/>
      <c r="F19" s="29"/>
      <c r="G19" s="29"/>
      <c r="H19" s="28"/>
      <c r="I19" s="2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ht="14.25" customHeight="1">
      <c r="A20" s="30" t="s">
        <v>26</v>
      </c>
      <c r="B20" s="21"/>
      <c r="C20" s="31">
        <f>D8*40</f>
        <v>1997.440909</v>
      </c>
      <c r="D20" s="9" t="s">
        <v>27</v>
      </c>
      <c r="E20" s="29"/>
      <c r="F20" s="29"/>
      <c r="G20" s="29"/>
      <c r="H20" s="28"/>
      <c r="I20" s="2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ht="14.25" customHeight="1">
      <c r="A21" s="3"/>
      <c r="B21" s="6"/>
      <c r="C21" s="3"/>
      <c r="D21" s="6"/>
      <c r="E21" s="3"/>
      <c r="F21" s="10"/>
      <c r="G21" s="10"/>
      <c r="H21" s="3"/>
      <c r="I21" s="10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4.25" customHeight="1">
      <c r="A22" s="32" t="s">
        <v>28</v>
      </c>
      <c r="B22" s="21"/>
      <c r="C22" s="33" t="s">
        <v>106</v>
      </c>
      <c r="D22" s="9" t="s">
        <v>29</v>
      </c>
      <c r="E22" s="10"/>
      <c r="F22" s="10"/>
      <c r="G22" s="10"/>
      <c r="H22" s="3"/>
      <c r="I22" s="10"/>
      <c r="J22" s="1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4.25" customHeight="1">
      <c r="A23" s="34" t="s">
        <v>30</v>
      </c>
      <c r="B23" s="21"/>
      <c r="C23" s="23">
        <f>B17*1.2</f>
        <v>1696.688654</v>
      </c>
      <c r="D23" s="9" t="s">
        <v>31</v>
      </c>
      <c r="E23" s="3"/>
      <c r="F23" s="3"/>
      <c r="G23" s="3"/>
      <c r="H23" s="3"/>
      <c r="I23" s="10"/>
      <c r="J23" s="1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4.25" customHeight="1">
      <c r="A24" s="35" t="s">
        <v>32</v>
      </c>
      <c r="B24" s="36"/>
      <c r="C24" s="23">
        <f>B17*1.375</f>
        <v>1944.122416</v>
      </c>
      <c r="D24" s="37"/>
      <c r="E24" s="3"/>
      <c r="F24" s="3"/>
      <c r="G24" s="3"/>
      <c r="H24" s="3"/>
      <c r="I24" s="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4.25" customHeight="1">
      <c r="A25" s="35" t="s">
        <v>33</v>
      </c>
      <c r="B25" s="36"/>
      <c r="C25" s="23">
        <f>B17*1.5</f>
        <v>2120.860818</v>
      </c>
      <c r="D25" s="3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4.25" customHeight="1">
      <c r="A26" s="35" t="s">
        <v>34</v>
      </c>
      <c r="B26" s="36"/>
      <c r="C26" s="23">
        <f>B17*1.725</f>
        <v>2438.98994</v>
      </c>
      <c r="D26" s="3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4.25" customHeight="1">
      <c r="A27" s="35" t="s">
        <v>35</v>
      </c>
      <c r="B27" s="36"/>
      <c r="C27" s="23">
        <f>B17*1.9</f>
        <v>2686.423702</v>
      </c>
      <c r="D27" s="9" t="s">
        <v>36</v>
      </c>
      <c r="E27" s="3"/>
      <c r="F27" s="3"/>
      <c r="G27" s="3"/>
      <c r="H27" s="3"/>
      <c r="I27" s="3"/>
      <c r="J27" s="1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4.25" customHeight="1">
      <c r="A28" s="3"/>
      <c r="B28" s="6"/>
      <c r="C28" s="3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4.25" customHeight="1">
      <c r="A29" s="38" t="s">
        <v>37</v>
      </c>
      <c r="B29" s="21"/>
      <c r="C29" s="39" t="s">
        <v>38</v>
      </c>
      <c r="D29" s="39" t="s">
        <v>39</v>
      </c>
      <c r="E29" s="39" t="s">
        <v>40</v>
      </c>
      <c r="F29" s="39" t="s">
        <v>41</v>
      </c>
      <c r="G29" s="27" t="s">
        <v>42</v>
      </c>
      <c r="H29" s="27" t="s">
        <v>43</v>
      </c>
      <c r="I29" s="40" t="s">
        <v>107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14.25" customHeight="1">
      <c r="A30" s="34" t="s">
        <v>45</v>
      </c>
      <c r="B30" s="21"/>
      <c r="C30" s="31">
        <f t="shared" ref="C30:C34" si="2">(C23*0.45)/4</f>
        <v>190.8774736</v>
      </c>
      <c r="D30" s="31">
        <f t="shared" ref="D30:D34" si="3">(C23*0.65)/4</f>
        <v>275.7119063</v>
      </c>
      <c r="E30" s="31">
        <f t="shared" ref="E30:E34" si="4">(C23*0.1)/4</f>
        <v>42.41721635</v>
      </c>
      <c r="F30" s="31">
        <f t="shared" ref="F30:F34" si="5">(C23*0.3)/4</f>
        <v>127.2516491</v>
      </c>
      <c r="G30" s="31">
        <f t="shared" ref="G30:G34" si="6">(C23*0.2)/9</f>
        <v>37.70419232</v>
      </c>
      <c r="H30" s="31">
        <f t="shared" ref="H30:H34" si="7">(C23*0.3)/9</f>
        <v>56.55628847</v>
      </c>
      <c r="I30" s="9" t="s">
        <v>31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14.25" customHeight="1">
      <c r="A31" s="34" t="s">
        <v>46</v>
      </c>
      <c r="B31" s="21"/>
      <c r="C31" s="31">
        <f t="shared" si="2"/>
        <v>218.7137718</v>
      </c>
      <c r="D31" s="31">
        <f t="shared" si="3"/>
        <v>315.9198926</v>
      </c>
      <c r="E31" s="31">
        <f t="shared" si="4"/>
        <v>48.60306041</v>
      </c>
      <c r="F31" s="31">
        <f t="shared" si="5"/>
        <v>145.8091812</v>
      </c>
      <c r="G31" s="31">
        <f t="shared" si="6"/>
        <v>43.20272036</v>
      </c>
      <c r="H31" s="31">
        <f t="shared" si="7"/>
        <v>64.80408054</v>
      </c>
      <c r="I31" s="3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4.25" customHeight="1">
      <c r="A32" s="34" t="s">
        <v>47</v>
      </c>
      <c r="B32" s="21"/>
      <c r="C32" s="31">
        <f t="shared" si="2"/>
        <v>238.596842</v>
      </c>
      <c r="D32" s="31">
        <f t="shared" si="3"/>
        <v>344.6398829</v>
      </c>
      <c r="E32" s="31">
        <f t="shared" si="4"/>
        <v>53.02152044</v>
      </c>
      <c r="F32" s="31">
        <f t="shared" si="5"/>
        <v>159.0645613</v>
      </c>
      <c r="G32" s="31">
        <f t="shared" si="6"/>
        <v>47.13024039</v>
      </c>
      <c r="H32" s="31">
        <f t="shared" si="7"/>
        <v>70.69536059</v>
      </c>
      <c r="I32" s="37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4.25" customHeight="1">
      <c r="A33" s="34" t="s">
        <v>48</v>
      </c>
      <c r="B33" s="21"/>
      <c r="C33" s="31">
        <f t="shared" si="2"/>
        <v>274.3863683</v>
      </c>
      <c r="D33" s="31">
        <f t="shared" si="3"/>
        <v>396.3358653</v>
      </c>
      <c r="E33" s="31">
        <f t="shared" si="4"/>
        <v>60.97474851</v>
      </c>
      <c r="F33" s="31">
        <f t="shared" si="5"/>
        <v>182.9242455</v>
      </c>
      <c r="G33" s="31">
        <f t="shared" si="6"/>
        <v>54.19977645</v>
      </c>
      <c r="H33" s="31">
        <f t="shared" si="7"/>
        <v>81.29966468</v>
      </c>
      <c r="I33" s="37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4.25" customHeight="1">
      <c r="A34" s="34" t="s">
        <v>49</v>
      </c>
      <c r="B34" s="21"/>
      <c r="C34" s="31">
        <f t="shared" si="2"/>
        <v>302.2226665</v>
      </c>
      <c r="D34" s="31">
        <f t="shared" si="3"/>
        <v>436.5438516</v>
      </c>
      <c r="E34" s="31">
        <f t="shared" si="4"/>
        <v>67.16059256</v>
      </c>
      <c r="F34" s="31">
        <f t="shared" si="5"/>
        <v>201.4817777</v>
      </c>
      <c r="G34" s="31">
        <f t="shared" si="6"/>
        <v>59.6983045</v>
      </c>
      <c r="H34" s="31">
        <f t="shared" si="7"/>
        <v>89.54745675</v>
      </c>
      <c r="I34" s="9" t="s">
        <v>36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ht="14.25" customHeight="1">
      <c r="A35" s="41"/>
      <c r="B35" s="29"/>
      <c r="C35" s="42"/>
      <c r="D35" s="43"/>
      <c r="E35" s="44"/>
      <c r="F35" s="44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4.25" customHeight="1">
      <c r="A36" s="45" t="s">
        <v>50</v>
      </c>
      <c r="B36" s="21"/>
      <c r="C36" s="46" t="s">
        <v>51</v>
      </c>
      <c r="D36" s="46" t="s">
        <v>52</v>
      </c>
      <c r="E36" s="46" t="s">
        <v>53</v>
      </c>
      <c r="F36" s="46" t="s">
        <v>54</v>
      </c>
      <c r="G36" s="40" t="s">
        <v>55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14.25" customHeight="1">
      <c r="A37" s="47"/>
      <c r="B37" s="21"/>
      <c r="C37" s="31">
        <f>(D4*3)</f>
        <v>197.7272727</v>
      </c>
      <c r="D37" s="31">
        <f>D4*6</f>
        <v>395.4545455</v>
      </c>
      <c r="E37" s="31">
        <f>D4*9</f>
        <v>593.1818182</v>
      </c>
      <c r="F37" s="31">
        <f>D4*12</f>
        <v>790.9090909</v>
      </c>
      <c r="G37" s="4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4.25" customHeight="1">
      <c r="A38" s="30"/>
      <c r="B38" s="29"/>
      <c r="C38" s="49"/>
      <c r="D38" s="50"/>
      <c r="E38" s="50"/>
      <c r="F38" s="50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4.25" customHeight="1">
      <c r="A39" s="45" t="s">
        <v>56</v>
      </c>
      <c r="B39" s="21"/>
      <c r="C39" s="46" t="s">
        <v>57</v>
      </c>
      <c r="D39" s="46" t="s">
        <v>58</v>
      </c>
      <c r="E39" s="46" t="s">
        <v>59</v>
      </c>
      <c r="F39" s="46" t="s">
        <v>60</v>
      </c>
      <c r="G39" s="40" t="s">
        <v>61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4.25" customHeight="1">
      <c r="A40" s="47"/>
      <c r="B40" s="21"/>
      <c r="C40" s="31">
        <f>D4*0.8</f>
        <v>52.72727273</v>
      </c>
      <c r="D40" s="31">
        <f>D4*1.2</f>
        <v>79.09090909</v>
      </c>
      <c r="E40" s="31">
        <f>D4*1.6</f>
        <v>105.4545455</v>
      </c>
      <c r="F40" s="31">
        <f>D4*2</f>
        <v>131.8181818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ht="14.25" customHeight="1">
      <c r="A41" s="3"/>
      <c r="B41" s="6"/>
      <c r="C41" s="3"/>
      <c r="D41" s="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45" t="s">
        <v>62</v>
      </c>
      <c r="B42" s="21"/>
      <c r="C42" s="6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14.25" customHeight="1">
      <c r="A43" s="35" t="s">
        <v>63</v>
      </c>
      <c r="B43" s="36"/>
      <c r="C43" s="52">
        <f>C23/50</f>
        <v>33.93377308</v>
      </c>
      <c r="D43" s="40" t="s">
        <v>64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14.25" customHeight="1">
      <c r="A44" s="35" t="s">
        <v>65</v>
      </c>
      <c r="B44" s="36"/>
      <c r="C44" s="52">
        <f>C27/50</f>
        <v>53.72847405</v>
      </c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4.25" customHeight="1">
      <c r="A45" s="3"/>
      <c r="B45" s="6"/>
      <c r="C45" s="3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2" t="s">
        <v>66</v>
      </c>
      <c r="B46" s="21"/>
      <c r="C46" s="33"/>
      <c r="D46" s="9" t="s">
        <v>67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47" t="s">
        <v>68</v>
      </c>
      <c r="B47" s="21"/>
      <c r="C47" s="23">
        <f>C23*1.1</f>
        <v>1866.35752</v>
      </c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47" t="s">
        <v>69</v>
      </c>
      <c r="B48" s="21"/>
      <c r="C48" s="23">
        <f>C23*1.2</f>
        <v>2036.026385</v>
      </c>
      <c r="D48" s="3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47" t="s">
        <v>70</v>
      </c>
      <c r="B49" s="21"/>
      <c r="C49" s="23">
        <f>C23*1.2</f>
        <v>2036.026385</v>
      </c>
      <c r="D49" s="3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47" t="s">
        <v>71</v>
      </c>
      <c r="B50" s="21"/>
      <c r="C50" s="23">
        <f>C23*1.4</f>
        <v>2375.364116</v>
      </c>
      <c r="D50" s="37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47" t="s">
        <v>72</v>
      </c>
      <c r="B51" s="21"/>
      <c r="C51" s="23">
        <f>C23*1.8</f>
        <v>3054.039578</v>
      </c>
      <c r="D51" s="37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47" t="s">
        <v>73</v>
      </c>
      <c r="B52" s="21"/>
      <c r="C52" s="23">
        <f>C23*1.35</f>
        <v>2290.529683</v>
      </c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47" t="s">
        <v>74</v>
      </c>
      <c r="B53" s="21"/>
      <c r="C53" s="23">
        <f>C23*1.35</f>
        <v>2290.529683</v>
      </c>
      <c r="D53" s="37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47" t="s">
        <v>75</v>
      </c>
      <c r="B54" s="21"/>
      <c r="C54" s="23">
        <f>C23*1.4</f>
        <v>2375.364116</v>
      </c>
      <c r="D54" s="3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47" t="s">
        <v>76</v>
      </c>
      <c r="B55" s="21"/>
      <c r="C55" s="23">
        <f>C23*1.5</f>
        <v>2545.032981</v>
      </c>
      <c r="D55" s="3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47" t="s">
        <v>77</v>
      </c>
      <c r="B56" s="21"/>
      <c r="C56" s="23">
        <f>C23*1.85</f>
        <v>3138.87401</v>
      </c>
      <c r="D56" s="3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47" t="s">
        <v>78</v>
      </c>
      <c r="B57" s="21"/>
      <c r="C57" s="23">
        <f>C23*1.95</f>
        <v>3308.542876</v>
      </c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6"/>
      <c r="C58" s="3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26" t="s">
        <v>79</v>
      </c>
      <c r="B59" s="21"/>
      <c r="C59" s="28"/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ht="14.25" customHeight="1">
      <c r="A60" s="54" t="s">
        <v>80</v>
      </c>
      <c r="B60" s="55">
        <f>D4</f>
        <v>65.90909091</v>
      </c>
      <c r="C60" s="28"/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ht="14.25" customHeight="1">
      <c r="A61" s="54" t="s">
        <v>81</v>
      </c>
      <c r="B61" s="56">
        <v>8.5</v>
      </c>
      <c r="C61" s="28" t="s">
        <v>82</v>
      </c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ht="14.25" customHeight="1">
      <c r="A62" s="54" t="s">
        <v>83</v>
      </c>
      <c r="B62" s="56">
        <v>1.0</v>
      </c>
      <c r="C62" s="28"/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ht="14.25" customHeight="1">
      <c r="A63" s="44"/>
      <c r="B63" s="31">
        <f>B60*B61*B62</f>
        <v>560.2272727</v>
      </c>
      <c r="C63" s="9" t="s">
        <v>84</v>
      </c>
      <c r="D63" s="29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ht="14.25" customHeight="1">
      <c r="A64" s="3"/>
      <c r="B64" s="6"/>
      <c r="C64" s="3"/>
      <c r="D64" s="6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26" t="s">
        <v>85</v>
      </c>
      <c r="B65" s="21"/>
      <c r="C65" s="28"/>
      <c r="D65" s="29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ht="14.25" customHeight="1">
      <c r="A66" s="43" t="s">
        <v>86</v>
      </c>
      <c r="B66" s="57">
        <v>195.0</v>
      </c>
      <c r="C66" s="29" t="s">
        <v>87</v>
      </c>
      <c r="D66" s="2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ht="14.25" customHeight="1">
      <c r="A67" s="43" t="s">
        <v>88</v>
      </c>
      <c r="B67" s="31">
        <f>B66/2</f>
        <v>97.5</v>
      </c>
      <c r="C67" s="40" t="s">
        <v>89</v>
      </c>
      <c r="D67" s="4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ht="14.25" customHeight="1">
      <c r="A68" s="44" t="s">
        <v>90</v>
      </c>
      <c r="B68" s="58">
        <v>1.0</v>
      </c>
      <c r="C68" s="29" t="s">
        <v>91</v>
      </c>
      <c r="D68" s="29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ht="14.25" customHeight="1">
      <c r="A69" s="43" t="s">
        <v>88</v>
      </c>
      <c r="B69" s="31">
        <f>B67+(B68*16)</f>
        <v>113.5</v>
      </c>
      <c r="C69" s="40" t="s">
        <v>92</v>
      </c>
      <c r="D69" s="29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ht="14.25" customHeight="1">
      <c r="A70" s="59"/>
      <c r="B70" s="59"/>
      <c r="C70" s="28"/>
      <c r="D70" s="29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ht="14.25" customHeight="1">
      <c r="A71" s="26" t="s">
        <v>93</v>
      </c>
      <c r="B71" s="21"/>
      <c r="C71" s="29"/>
      <c r="D71" s="60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ht="14.25" customHeight="1">
      <c r="A72" s="44" t="s">
        <v>94</v>
      </c>
      <c r="B72" s="56">
        <v>170.2</v>
      </c>
      <c r="C72" s="29" t="s">
        <v>95</v>
      </c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ht="14.25" customHeight="1">
      <c r="A73" s="44" t="s">
        <v>96</v>
      </c>
      <c r="B73" s="56">
        <v>169.4</v>
      </c>
      <c r="C73" s="29" t="s">
        <v>97</v>
      </c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ht="14.25" customHeight="1">
      <c r="A74" s="44" t="s">
        <v>90</v>
      </c>
      <c r="B74" s="58">
        <v>1.0</v>
      </c>
      <c r="C74" s="29" t="s">
        <v>91</v>
      </c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ht="14.25" customHeight="1">
      <c r="A75" s="44" t="s">
        <v>98</v>
      </c>
      <c r="B75" s="56">
        <v>16.0</v>
      </c>
      <c r="C75" s="29" t="s">
        <v>99</v>
      </c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ht="14.25" customHeight="1">
      <c r="A76" s="61" t="s">
        <v>100</v>
      </c>
      <c r="B76" s="62">
        <f>((B72-B73)+B75)/B74</f>
        <v>16.8</v>
      </c>
      <c r="C76" s="40" t="s">
        <v>101</v>
      </c>
      <c r="D76" s="40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ht="14.25" customHeight="1">
      <c r="A77" s="44" t="s">
        <v>102</v>
      </c>
      <c r="B77" s="63">
        <f>(B72-B73)/B72</f>
        <v>0.004700352526</v>
      </c>
      <c r="C77" s="64" t="s">
        <v>103</v>
      </c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ht="14.25" customHeight="1">
      <c r="A78" s="3"/>
      <c r="B78" s="6"/>
      <c r="C78" s="3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6"/>
      <c r="C79" s="3"/>
      <c r="D79" s="6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6"/>
      <c r="C80" s="3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6"/>
      <c r="C81" s="3"/>
      <c r="D81" s="6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6"/>
      <c r="C82" s="3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6"/>
      <c r="C83" s="3"/>
      <c r="D83" s="6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6"/>
      <c r="C84" s="3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6"/>
      <c r="C85" s="3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6"/>
      <c r="C86" s="3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6"/>
      <c r="C87" s="3"/>
      <c r="D87" s="6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6"/>
      <c r="C88" s="3"/>
      <c r="D88" s="6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6"/>
      <c r="C89" s="3"/>
      <c r="D89" s="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6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6"/>
      <c r="C91" s="3"/>
      <c r="D91" s="6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6"/>
      <c r="C92" s="3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6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6"/>
      <c r="C94" s="3"/>
      <c r="D94" s="6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6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6"/>
      <c r="C96" s="3"/>
      <c r="D96" s="6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6"/>
      <c r="C97" s="3"/>
      <c r="D97" s="6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6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6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6"/>
      <c r="C100" s="3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6"/>
      <c r="C101" s="3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6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6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6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6"/>
      <c r="C105" s="3"/>
      <c r="D105" s="6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6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6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6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6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6"/>
      <c r="C110" s="3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6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6"/>
      <c r="C112" s="3"/>
      <c r="D112" s="6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6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6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6"/>
      <c r="C115" s="3"/>
      <c r="D115" s="6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6"/>
      <c r="C116" s="3"/>
      <c r="D116" s="6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6"/>
      <c r="C117" s="3"/>
      <c r="D117" s="6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6"/>
      <c r="C118" s="3"/>
      <c r="D118" s="6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6"/>
      <c r="C119" s="3"/>
      <c r="D119" s="6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6"/>
      <c r="C120" s="3"/>
      <c r="D120" s="6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6"/>
      <c r="C121" s="3"/>
      <c r="D121" s="6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6"/>
      <c r="C122" s="3"/>
      <c r="D122" s="6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6"/>
      <c r="C123" s="3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6"/>
      <c r="C124" s="3"/>
      <c r="D124" s="6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6"/>
      <c r="C125" s="3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6"/>
      <c r="C126" s="3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6"/>
      <c r="C127" s="3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6"/>
      <c r="C128" s="3"/>
      <c r="D128" s="6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6"/>
      <c r="C129" s="3"/>
      <c r="D129" s="6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6"/>
      <c r="C130" s="3"/>
      <c r="D130" s="6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6"/>
      <c r="C131" s="3"/>
      <c r="D131" s="6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6"/>
      <c r="C132" s="3"/>
      <c r="D132" s="6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6"/>
      <c r="C133" s="3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6"/>
      <c r="C134" s="3"/>
      <c r="D134" s="6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6"/>
      <c r="C135" s="3"/>
      <c r="D135" s="6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6"/>
      <c r="C136" s="3"/>
      <c r="D136" s="6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6"/>
      <c r="C137" s="3"/>
      <c r="D137" s="6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6"/>
      <c r="C138" s="3"/>
      <c r="D138" s="6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6"/>
      <c r="C139" s="3"/>
      <c r="D139" s="6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6"/>
      <c r="C140" s="3"/>
      <c r="D140" s="6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6"/>
      <c r="C141" s="3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6"/>
      <c r="C142" s="3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6"/>
      <c r="C143" s="3"/>
      <c r="D143" s="6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6"/>
      <c r="C144" s="3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6"/>
      <c r="C145" s="3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6"/>
      <c r="C146" s="3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6"/>
      <c r="C147" s="3"/>
      <c r="D147" s="6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6"/>
      <c r="C148" s="3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6"/>
      <c r="C149" s="3"/>
      <c r="D149" s="6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6"/>
      <c r="C150" s="3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6"/>
      <c r="C151" s="3"/>
      <c r="D151" s="6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6"/>
      <c r="C152" s="3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6"/>
      <c r="C153" s="3"/>
      <c r="D153" s="6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6"/>
      <c r="C154" s="3"/>
      <c r="D154" s="6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6"/>
      <c r="C155" s="3"/>
      <c r="D155" s="6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6"/>
      <c r="C156" s="3"/>
      <c r="D156" s="6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6"/>
      <c r="C157" s="3"/>
      <c r="D157" s="6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6"/>
      <c r="C158" s="3"/>
      <c r="D158" s="6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6"/>
      <c r="C159" s="3"/>
      <c r="D159" s="6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6"/>
      <c r="C160" s="3"/>
      <c r="D160" s="6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6"/>
      <c r="C161" s="3"/>
      <c r="D161" s="6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6"/>
      <c r="C162" s="3"/>
      <c r="D162" s="6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6"/>
      <c r="C163" s="3"/>
      <c r="D163" s="6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6"/>
      <c r="C164" s="3"/>
      <c r="D164" s="6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6"/>
      <c r="C165" s="3"/>
      <c r="D165" s="6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6"/>
      <c r="C166" s="3"/>
      <c r="D166" s="6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6"/>
      <c r="C167" s="3"/>
      <c r="D167" s="6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6"/>
      <c r="C168" s="3"/>
      <c r="D168" s="6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6"/>
      <c r="C169" s="3"/>
      <c r="D169" s="6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6"/>
      <c r="C170" s="3"/>
      <c r="D170" s="6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6"/>
      <c r="C171" s="3"/>
      <c r="D171" s="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6"/>
      <c r="C172" s="3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6"/>
      <c r="C173" s="3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6"/>
      <c r="C174" s="3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6"/>
      <c r="C175" s="3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6"/>
      <c r="C176" s="3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6"/>
      <c r="C177" s="3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6"/>
      <c r="C178" s="3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6"/>
      <c r="C179" s="3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6"/>
      <c r="C180" s="3"/>
      <c r="D180" s="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6"/>
      <c r="C181" s="3"/>
      <c r="D181" s="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6"/>
      <c r="C182" s="3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6"/>
      <c r="C183" s="3"/>
      <c r="D183" s="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6"/>
      <c r="C184" s="3"/>
      <c r="D184" s="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6"/>
      <c r="C185" s="3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6"/>
      <c r="C186" s="3"/>
      <c r="D186" s="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6"/>
      <c r="C187" s="3"/>
      <c r="D187" s="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6"/>
      <c r="C188" s="3"/>
      <c r="D188" s="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6"/>
      <c r="C189" s="3"/>
      <c r="D189" s="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6"/>
      <c r="C190" s="3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6"/>
      <c r="C191" s="3"/>
      <c r="D191" s="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6"/>
      <c r="C192" s="3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6"/>
      <c r="C193" s="3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6"/>
      <c r="C194" s="3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6"/>
      <c r="C195" s="3"/>
      <c r="D195" s="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6"/>
      <c r="C196" s="3"/>
      <c r="D196" s="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6"/>
      <c r="C197" s="3"/>
      <c r="D197" s="6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6"/>
      <c r="C198" s="3"/>
      <c r="D198" s="6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6"/>
      <c r="C199" s="3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6"/>
      <c r="C200" s="3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6"/>
      <c r="C201" s="3"/>
      <c r="D201" s="6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6"/>
      <c r="C202" s="3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6"/>
      <c r="C203" s="3"/>
      <c r="D203" s="6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6"/>
      <c r="C204" s="3"/>
      <c r="D204" s="6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6"/>
      <c r="C205" s="3"/>
      <c r="D205" s="6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6"/>
      <c r="C206" s="3"/>
      <c r="D206" s="6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6"/>
      <c r="C207" s="3"/>
      <c r="D207" s="6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6"/>
      <c r="C208" s="3"/>
      <c r="D208" s="6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6"/>
      <c r="C209" s="3"/>
      <c r="D209" s="6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6"/>
      <c r="C210" s="3"/>
      <c r="D210" s="6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6"/>
      <c r="C211" s="3"/>
      <c r="D211" s="6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6"/>
      <c r="C212" s="3"/>
      <c r="D212" s="6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6"/>
      <c r="C213" s="3"/>
      <c r="D213" s="6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6"/>
      <c r="C214" s="3"/>
      <c r="D214" s="6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6"/>
      <c r="C215" s="3"/>
      <c r="D215" s="6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6"/>
      <c r="C216" s="3"/>
      <c r="D216" s="6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6"/>
      <c r="C217" s="3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6"/>
      <c r="C218" s="3"/>
      <c r="D218" s="6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6"/>
      <c r="C219" s="3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6"/>
      <c r="C220" s="3"/>
      <c r="D220" s="6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6"/>
      <c r="C221" s="3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6"/>
      <c r="C222" s="3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6"/>
      <c r="C223" s="3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6"/>
      <c r="C224" s="3"/>
      <c r="D224" s="6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6"/>
      <c r="C225" s="3"/>
      <c r="D225" s="6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6"/>
      <c r="C226" s="3"/>
      <c r="D226" s="6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6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6"/>
      <c r="C228" s="3"/>
      <c r="D228" s="6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6"/>
      <c r="C229" s="3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6"/>
      <c r="C230" s="3"/>
      <c r="D230" s="6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6"/>
      <c r="C231" s="3"/>
      <c r="D231" s="6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6"/>
      <c r="C232" s="3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6"/>
      <c r="C233" s="3"/>
      <c r="D233" s="6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6"/>
      <c r="C234" s="3"/>
      <c r="D234" s="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6"/>
      <c r="C235" s="3"/>
      <c r="D235" s="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6"/>
      <c r="C236" s="3"/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6"/>
      <c r="C237" s="3"/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6"/>
      <c r="C238" s="3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6"/>
      <c r="C239" s="3"/>
      <c r="D239" s="6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6"/>
      <c r="C240" s="3"/>
      <c r="D240" s="6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6"/>
      <c r="C241" s="3"/>
      <c r="D241" s="6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6"/>
      <c r="C242" s="3"/>
      <c r="D242" s="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6"/>
      <c r="C243" s="3"/>
      <c r="D243" s="6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6"/>
      <c r="C244" s="3"/>
      <c r="D244" s="6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6"/>
      <c r="C245" s="3"/>
      <c r="D245" s="6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6"/>
      <c r="C246" s="3"/>
      <c r="D246" s="6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6"/>
      <c r="C247" s="3"/>
      <c r="D247" s="6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6"/>
      <c r="C248" s="3"/>
      <c r="D248" s="6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6"/>
      <c r="C249" s="3"/>
      <c r="D249" s="6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6"/>
      <c r="C250" s="3"/>
      <c r="D250" s="6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6"/>
      <c r="C251" s="3"/>
      <c r="D251" s="6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6"/>
      <c r="C252" s="3"/>
      <c r="D252" s="6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6"/>
      <c r="C253" s="3"/>
      <c r="D253" s="6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6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6"/>
      <c r="C255" s="3"/>
      <c r="D255" s="6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6"/>
      <c r="C256" s="3"/>
      <c r="D256" s="6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6"/>
      <c r="C257" s="3"/>
      <c r="D257" s="6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6"/>
      <c r="C258" s="3"/>
      <c r="D258" s="6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6"/>
      <c r="C259" s="3"/>
      <c r="D259" s="6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6"/>
      <c r="C260" s="3"/>
      <c r="D260" s="6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6"/>
      <c r="C261" s="3"/>
      <c r="D261" s="6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6"/>
      <c r="C262" s="3"/>
      <c r="D262" s="6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6"/>
      <c r="C263" s="3"/>
      <c r="D263" s="6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6"/>
      <c r="C264" s="3"/>
      <c r="D264" s="6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6"/>
      <c r="C265" s="3"/>
      <c r="D265" s="6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6"/>
      <c r="C266" s="3"/>
      <c r="D266" s="6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6"/>
      <c r="C267" s="3"/>
      <c r="D267" s="6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6"/>
      <c r="C268" s="3"/>
      <c r="D268" s="6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6"/>
      <c r="C269" s="3"/>
      <c r="D269" s="6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6"/>
      <c r="C270" s="3"/>
      <c r="D270" s="6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6"/>
      <c r="C271" s="3"/>
      <c r="D271" s="6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6"/>
      <c r="C272" s="3"/>
      <c r="D272" s="6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6"/>
      <c r="C273" s="3"/>
      <c r="D273" s="6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6"/>
      <c r="C274" s="3"/>
      <c r="D274" s="6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6"/>
      <c r="C275" s="3"/>
      <c r="D275" s="6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6"/>
      <c r="C276" s="3"/>
      <c r="D276" s="6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6"/>
      <c r="C277" s="3"/>
      <c r="D277" s="6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6"/>
      <c r="C278" s="3"/>
      <c r="D278" s="6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6"/>
      <c r="C279" s="3"/>
      <c r="D279" s="6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6"/>
      <c r="C280" s="3"/>
      <c r="D280" s="6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6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6"/>
      <c r="C282" s="3"/>
      <c r="D282" s="6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6"/>
      <c r="C283" s="3"/>
      <c r="D283" s="6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6"/>
      <c r="C284" s="3"/>
      <c r="D284" s="6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6"/>
      <c r="C285" s="3"/>
      <c r="D285" s="6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6"/>
      <c r="C286" s="3"/>
      <c r="D286" s="6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6"/>
      <c r="C287" s="3"/>
      <c r="D287" s="6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6"/>
      <c r="C288" s="3"/>
      <c r="D288" s="6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6"/>
      <c r="C289" s="3"/>
      <c r="D289" s="6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6"/>
      <c r="C290" s="3"/>
      <c r="D290" s="6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6"/>
      <c r="C291" s="3"/>
      <c r="D291" s="6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6"/>
      <c r="C292" s="3"/>
      <c r="D292" s="6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6"/>
      <c r="C293" s="3"/>
      <c r="D293" s="6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6"/>
      <c r="C294" s="3"/>
      <c r="D294" s="6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6"/>
      <c r="C295" s="3"/>
      <c r="D295" s="6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6"/>
      <c r="C296" s="3"/>
      <c r="D296" s="6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6"/>
      <c r="C297" s="3"/>
      <c r="D297" s="6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6"/>
      <c r="C298" s="3"/>
      <c r="D298" s="6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6"/>
      <c r="C299" s="3"/>
      <c r="D299" s="6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6"/>
      <c r="C300" s="3"/>
      <c r="D300" s="6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6"/>
      <c r="C301" s="3"/>
      <c r="D301" s="6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6"/>
      <c r="C302" s="3"/>
      <c r="D302" s="6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6"/>
      <c r="C303" s="3"/>
      <c r="D303" s="6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6"/>
      <c r="C304" s="3"/>
      <c r="D304" s="6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6"/>
      <c r="C305" s="3"/>
      <c r="D305" s="6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6"/>
      <c r="C306" s="3"/>
      <c r="D306" s="6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6"/>
      <c r="C307" s="3"/>
      <c r="D307" s="6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6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6"/>
      <c r="C309" s="3"/>
      <c r="D309" s="6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6"/>
      <c r="C310" s="3"/>
      <c r="D310" s="6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6"/>
      <c r="C311" s="3"/>
      <c r="D311" s="6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6"/>
      <c r="C312" s="3"/>
      <c r="D312" s="6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6"/>
      <c r="C313" s="3"/>
      <c r="D313" s="6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6"/>
      <c r="C314" s="3"/>
      <c r="D314" s="6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6"/>
      <c r="C315" s="3"/>
      <c r="D315" s="6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6"/>
      <c r="C316" s="3"/>
      <c r="D316" s="6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6"/>
      <c r="C317" s="3"/>
      <c r="D317" s="6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6"/>
      <c r="C318" s="3"/>
      <c r="D318" s="6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6"/>
      <c r="C319" s="3"/>
      <c r="D319" s="6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6"/>
      <c r="C320" s="3"/>
      <c r="D320" s="6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6"/>
      <c r="C321" s="3"/>
      <c r="D321" s="6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6"/>
      <c r="C322" s="3"/>
      <c r="D322" s="6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6"/>
      <c r="C323" s="3"/>
      <c r="D323" s="6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6"/>
      <c r="C324" s="3"/>
      <c r="D324" s="6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6"/>
      <c r="C325" s="3"/>
      <c r="D325" s="6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6"/>
      <c r="C326" s="3"/>
      <c r="D326" s="6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6"/>
      <c r="C327" s="3"/>
      <c r="D327" s="6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6"/>
      <c r="C328" s="3"/>
      <c r="D328" s="6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6"/>
      <c r="C329" s="3"/>
      <c r="D329" s="6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6"/>
      <c r="C330" s="3"/>
      <c r="D330" s="6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6"/>
      <c r="C331" s="3"/>
      <c r="D331" s="6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6"/>
      <c r="C332" s="3"/>
      <c r="D332" s="6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6"/>
      <c r="C333" s="3"/>
      <c r="D333" s="6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6"/>
      <c r="C334" s="3"/>
      <c r="D334" s="6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6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6"/>
      <c r="C336" s="3"/>
      <c r="D336" s="6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6"/>
      <c r="C337" s="3"/>
      <c r="D337" s="6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6"/>
      <c r="C338" s="3"/>
      <c r="D338" s="6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6"/>
      <c r="C339" s="3"/>
      <c r="D339" s="6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6"/>
      <c r="C340" s="3"/>
      <c r="D340" s="6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6"/>
      <c r="C341" s="3"/>
      <c r="D341" s="6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6"/>
      <c r="C342" s="3"/>
      <c r="D342" s="6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6"/>
      <c r="C343" s="3"/>
      <c r="D343" s="6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6"/>
      <c r="C344" s="3"/>
      <c r="D344" s="6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6"/>
      <c r="C345" s="3"/>
      <c r="D345" s="6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6"/>
      <c r="C346" s="3"/>
      <c r="D346" s="6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6"/>
      <c r="C347" s="3"/>
      <c r="D347" s="6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6"/>
      <c r="C348" s="3"/>
      <c r="D348" s="6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6"/>
      <c r="C349" s="3"/>
      <c r="D349" s="6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6"/>
      <c r="C350" s="3"/>
      <c r="D350" s="6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6"/>
      <c r="C351" s="3"/>
      <c r="D351" s="6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6"/>
      <c r="C352" s="3"/>
      <c r="D352" s="6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6"/>
      <c r="C353" s="3"/>
      <c r="D353" s="6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6"/>
      <c r="C354" s="3"/>
      <c r="D354" s="6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6"/>
      <c r="C355" s="3"/>
      <c r="D355" s="6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6"/>
      <c r="C356" s="3"/>
      <c r="D356" s="6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6"/>
      <c r="C357" s="3"/>
      <c r="D357" s="6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6"/>
      <c r="C358" s="3"/>
      <c r="D358" s="6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6"/>
      <c r="C359" s="3"/>
      <c r="D359" s="6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6"/>
      <c r="C360" s="3"/>
      <c r="D360" s="6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6"/>
      <c r="C361" s="3"/>
      <c r="D361" s="6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6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6"/>
      <c r="C363" s="3"/>
      <c r="D363" s="6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6"/>
      <c r="C364" s="3"/>
      <c r="D364" s="6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6"/>
      <c r="C365" s="3"/>
      <c r="D365" s="6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6"/>
      <c r="C366" s="3"/>
      <c r="D366" s="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6"/>
      <c r="C367" s="3"/>
      <c r="D367" s="6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6"/>
      <c r="C368" s="3"/>
      <c r="D368" s="6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6"/>
      <c r="C369" s="3"/>
      <c r="D369" s="6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6"/>
      <c r="C370" s="3"/>
      <c r="D370" s="6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6"/>
      <c r="C371" s="3"/>
      <c r="D371" s="6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6"/>
      <c r="C372" s="3"/>
      <c r="D372" s="6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6"/>
      <c r="C373" s="3"/>
      <c r="D373" s="6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6"/>
      <c r="C374" s="3"/>
      <c r="D374" s="6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6"/>
      <c r="C375" s="3"/>
      <c r="D375" s="6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6"/>
      <c r="C376" s="3"/>
      <c r="D376" s="6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6"/>
      <c r="C377" s="3"/>
      <c r="D377" s="6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6"/>
      <c r="C378" s="3"/>
      <c r="D378" s="6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6"/>
      <c r="C379" s="3"/>
      <c r="D379" s="6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6"/>
      <c r="C380" s="3"/>
      <c r="D380" s="6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6"/>
      <c r="C381" s="3"/>
      <c r="D381" s="6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6"/>
      <c r="C382" s="3"/>
      <c r="D382" s="6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6"/>
      <c r="C383" s="3"/>
      <c r="D383" s="6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6"/>
      <c r="C384" s="3"/>
      <c r="D384" s="6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6"/>
      <c r="C385" s="3"/>
      <c r="D385" s="6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6"/>
      <c r="C386" s="3"/>
      <c r="D386" s="6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6"/>
      <c r="C387" s="3"/>
      <c r="D387" s="6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6"/>
      <c r="C388" s="3"/>
      <c r="D388" s="6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6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6"/>
      <c r="C390" s="3"/>
      <c r="D390" s="6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6"/>
      <c r="C391" s="3"/>
      <c r="D391" s="6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6"/>
      <c r="C392" s="3"/>
      <c r="D392" s="6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6"/>
      <c r="C393" s="3"/>
      <c r="D393" s="6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6"/>
      <c r="C394" s="3"/>
      <c r="D394" s="6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6"/>
      <c r="C395" s="3"/>
      <c r="D395" s="6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6"/>
      <c r="C396" s="3"/>
      <c r="D396" s="6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6"/>
      <c r="C397" s="3"/>
      <c r="D397" s="6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6"/>
      <c r="C398" s="3"/>
      <c r="D398" s="6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6"/>
      <c r="C399" s="3"/>
      <c r="D399" s="6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6"/>
      <c r="C400" s="3"/>
      <c r="D400" s="6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6"/>
      <c r="C401" s="3"/>
      <c r="D401" s="6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6"/>
      <c r="C402" s="3"/>
      <c r="D402" s="6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6"/>
      <c r="C403" s="3"/>
      <c r="D403" s="6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6"/>
      <c r="C404" s="3"/>
      <c r="D404" s="6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6"/>
      <c r="C405" s="3"/>
      <c r="D405" s="6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6"/>
      <c r="C406" s="3"/>
      <c r="D406" s="6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6"/>
      <c r="C407" s="3"/>
      <c r="D407" s="6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6"/>
      <c r="C408" s="3"/>
      <c r="D408" s="6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6"/>
      <c r="C409" s="3"/>
      <c r="D409" s="6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6"/>
      <c r="C410" s="3"/>
      <c r="D410" s="6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6"/>
      <c r="C411" s="3"/>
      <c r="D411" s="6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6"/>
      <c r="C412" s="3"/>
      <c r="D412" s="6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6"/>
      <c r="C413" s="3"/>
      <c r="D413" s="6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6"/>
      <c r="C414" s="3"/>
      <c r="D414" s="6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6"/>
      <c r="C415" s="3"/>
      <c r="D415" s="6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6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6"/>
      <c r="C417" s="3"/>
      <c r="D417" s="6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6"/>
      <c r="C418" s="3"/>
      <c r="D418" s="6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6"/>
      <c r="C419" s="3"/>
      <c r="D419" s="6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6"/>
      <c r="C420" s="3"/>
      <c r="D420" s="6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6"/>
      <c r="C421" s="3"/>
      <c r="D421" s="6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6"/>
      <c r="C422" s="3"/>
      <c r="D422" s="6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6"/>
      <c r="C423" s="3"/>
      <c r="D423" s="6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6"/>
      <c r="C424" s="3"/>
      <c r="D424" s="6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6"/>
      <c r="C425" s="3"/>
      <c r="D425" s="6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6"/>
      <c r="C426" s="3"/>
      <c r="D426" s="6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6"/>
      <c r="C427" s="3"/>
      <c r="D427" s="6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6"/>
      <c r="C428" s="3"/>
      <c r="D428" s="6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6"/>
      <c r="C429" s="3"/>
      <c r="D429" s="6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6"/>
      <c r="C430" s="3"/>
      <c r="D430" s="6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6"/>
      <c r="C431" s="3"/>
      <c r="D431" s="6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6"/>
      <c r="C432" s="3"/>
      <c r="D432" s="6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6"/>
      <c r="C433" s="3"/>
      <c r="D433" s="6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6"/>
      <c r="C434" s="3"/>
      <c r="D434" s="6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6"/>
      <c r="C435" s="3"/>
      <c r="D435" s="6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6"/>
      <c r="C436" s="3"/>
      <c r="D436" s="6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6"/>
      <c r="C437" s="3"/>
      <c r="D437" s="6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6"/>
      <c r="C438" s="3"/>
      <c r="D438" s="6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6"/>
      <c r="C439" s="3"/>
      <c r="D439" s="6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6"/>
      <c r="C440" s="3"/>
      <c r="D440" s="6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6"/>
      <c r="C441" s="3"/>
      <c r="D441" s="6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6"/>
      <c r="C442" s="3"/>
      <c r="D442" s="6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6"/>
      <c r="C443" s="3"/>
      <c r="D443" s="6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6"/>
      <c r="C444" s="3"/>
      <c r="D444" s="6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6"/>
      <c r="C445" s="3"/>
      <c r="D445" s="6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6"/>
      <c r="C446" s="3"/>
      <c r="D446" s="6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6"/>
      <c r="C447" s="3"/>
      <c r="D447" s="6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6"/>
      <c r="C448" s="3"/>
      <c r="D448" s="6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6"/>
      <c r="C449" s="3"/>
      <c r="D449" s="6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6"/>
      <c r="C450" s="3"/>
      <c r="D450" s="6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6"/>
      <c r="C451" s="3"/>
      <c r="D451" s="6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6"/>
      <c r="C452" s="3"/>
      <c r="D452" s="6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6"/>
      <c r="C453" s="3"/>
      <c r="D453" s="6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6"/>
      <c r="C454" s="3"/>
      <c r="D454" s="6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6"/>
      <c r="C455" s="3"/>
      <c r="D455" s="6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6"/>
      <c r="C456" s="3"/>
      <c r="D456" s="6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6"/>
      <c r="C457" s="3"/>
      <c r="D457" s="6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6"/>
      <c r="C458" s="3"/>
      <c r="D458" s="6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6"/>
      <c r="C459" s="3"/>
      <c r="D459" s="6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6"/>
      <c r="C460" s="3"/>
      <c r="D460" s="6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6"/>
      <c r="C461" s="3"/>
      <c r="D461" s="6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6"/>
      <c r="C462" s="3"/>
      <c r="D462" s="6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6"/>
      <c r="C463" s="3"/>
      <c r="D463" s="6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6"/>
      <c r="C464" s="3"/>
      <c r="D464" s="6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6"/>
      <c r="C465" s="3"/>
      <c r="D465" s="6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6"/>
      <c r="C466" s="3"/>
      <c r="D466" s="6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6"/>
      <c r="C467" s="3"/>
      <c r="D467" s="6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6"/>
      <c r="C468" s="3"/>
      <c r="D468" s="6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6"/>
      <c r="C469" s="3"/>
      <c r="D469" s="6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6"/>
      <c r="C470" s="3"/>
      <c r="D470" s="6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6"/>
      <c r="C471" s="3"/>
      <c r="D471" s="6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6"/>
      <c r="C472" s="3"/>
      <c r="D472" s="6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6"/>
      <c r="C473" s="3"/>
      <c r="D473" s="6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6"/>
      <c r="C474" s="3"/>
      <c r="D474" s="6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6"/>
      <c r="C475" s="3"/>
      <c r="D475" s="6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6"/>
      <c r="C476" s="3"/>
      <c r="D476" s="6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6"/>
      <c r="C477" s="3"/>
      <c r="D477" s="6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6"/>
      <c r="C478" s="3"/>
      <c r="D478" s="6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6"/>
      <c r="C479" s="3"/>
      <c r="D479" s="6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6"/>
      <c r="C480" s="3"/>
      <c r="D480" s="6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6"/>
      <c r="C481" s="3"/>
      <c r="D481" s="6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6"/>
      <c r="C482" s="3"/>
      <c r="D482" s="6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6"/>
      <c r="C483" s="3"/>
      <c r="D483" s="6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6"/>
      <c r="C484" s="3"/>
      <c r="D484" s="6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6"/>
      <c r="C485" s="3"/>
      <c r="D485" s="6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6"/>
      <c r="C486" s="3"/>
      <c r="D486" s="6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6"/>
      <c r="C487" s="3"/>
      <c r="D487" s="6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6"/>
      <c r="C488" s="3"/>
      <c r="D488" s="6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6"/>
      <c r="C489" s="3"/>
      <c r="D489" s="6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6"/>
      <c r="C490" s="3"/>
      <c r="D490" s="6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6"/>
      <c r="C491" s="3"/>
      <c r="D491" s="6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6"/>
      <c r="C492" s="3"/>
      <c r="D492" s="6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6"/>
      <c r="C493" s="3"/>
      <c r="D493" s="6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6"/>
      <c r="C494" s="3"/>
      <c r="D494" s="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6"/>
      <c r="C495" s="3"/>
      <c r="D495" s="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6"/>
      <c r="C496" s="3"/>
      <c r="D496" s="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6"/>
      <c r="C497" s="3"/>
      <c r="D497" s="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6"/>
      <c r="C498" s="3"/>
      <c r="D498" s="6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6"/>
      <c r="C499" s="3"/>
      <c r="D499" s="6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6"/>
      <c r="C500" s="3"/>
      <c r="D500" s="6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6"/>
      <c r="C501" s="3"/>
      <c r="D501" s="6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6"/>
      <c r="C502" s="3"/>
      <c r="D502" s="6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6"/>
      <c r="C503" s="3"/>
      <c r="D503" s="6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6"/>
      <c r="C504" s="3"/>
      <c r="D504" s="6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6"/>
      <c r="C505" s="3"/>
      <c r="D505" s="6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6"/>
      <c r="C506" s="3"/>
      <c r="D506" s="6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6"/>
      <c r="C507" s="3"/>
      <c r="D507" s="6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6"/>
      <c r="C508" s="3"/>
      <c r="D508" s="6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6"/>
      <c r="C509" s="3"/>
      <c r="D509" s="6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6"/>
      <c r="C510" s="3"/>
      <c r="D510" s="6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6"/>
      <c r="C511" s="3"/>
      <c r="D511" s="6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6"/>
      <c r="C512" s="3"/>
      <c r="D512" s="6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6"/>
      <c r="C513" s="3"/>
      <c r="D513" s="6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6"/>
      <c r="C514" s="3"/>
      <c r="D514" s="6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6"/>
      <c r="C515" s="3"/>
      <c r="D515" s="6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6"/>
      <c r="C516" s="3"/>
      <c r="D516" s="6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6"/>
      <c r="C517" s="3"/>
      <c r="D517" s="6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6"/>
      <c r="C518" s="3"/>
      <c r="D518" s="6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6"/>
      <c r="C519" s="3"/>
      <c r="D519" s="6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6"/>
      <c r="C520" s="3"/>
      <c r="D520" s="6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6"/>
      <c r="C521" s="3"/>
      <c r="D521" s="6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6"/>
      <c r="C522" s="3"/>
      <c r="D522" s="6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6"/>
      <c r="C523" s="3"/>
      <c r="D523" s="6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6"/>
      <c r="C524" s="3"/>
      <c r="D524" s="6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6"/>
      <c r="C525" s="3"/>
      <c r="D525" s="6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6"/>
      <c r="C526" s="3"/>
      <c r="D526" s="6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6"/>
      <c r="C527" s="3"/>
      <c r="D527" s="6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6"/>
      <c r="C528" s="3"/>
      <c r="D528" s="6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6"/>
      <c r="C529" s="3"/>
      <c r="D529" s="6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6"/>
      <c r="C530" s="3"/>
      <c r="D530" s="6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6"/>
      <c r="C531" s="3"/>
      <c r="D531" s="6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6"/>
      <c r="C532" s="3"/>
      <c r="D532" s="6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6"/>
      <c r="C533" s="3"/>
      <c r="D533" s="6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6"/>
      <c r="C534" s="3"/>
      <c r="D534" s="6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6"/>
      <c r="C535" s="3"/>
      <c r="D535" s="6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6"/>
      <c r="C536" s="3"/>
      <c r="D536" s="6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6"/>
      <c r="C537" s="3"/>
      <c r="D537" s="6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6"/>
      <c r="C538" s="3"/>
      <c r="D538" s="6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6"/>
      <c r="C539" s="3"/>
      <c r="D539" s="6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6"/>
      <c r="C540" s="3"/>
      <c r="D540" s="6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6"/>
      <c r="C541" s="3"/>
      <c r="D541" s="6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6"/>
      <c r="C542" s="3"/>
      <c r="D542" s="6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6"/>
      <c r="C543" s="3"/>
      <c r="D543" s="6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6"/>
      <c r="C544" s="3"/>
      <c r="D544" s="6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6"/>
      <c r="C545" s="3"/>
      <c r="D545" s="6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6"/>
      <c r="C546" s="3"/>
      <c r="D546" s="6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6"/>
      <c r="C547" s="3"/>
      <c r="D547" s="6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6"/>
      <c r="C548" s="3"/>
      <c r="D548" s="6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6"/>
      <c r="C549" s="3"/>
      <c r="D549" s="6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6"/>
      <c r="C550" s="3"/>
      <c r="D550" s="6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6"/>
      <c r="C551" s="3"/>
      <c r="D551" s="6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6"/>
      <c r="C552" s="3"/>
      <c r="D552" s="6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6"/>
      <c r="C553" s="3"/>
      <c r="D553" s="6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6"/>
      <c r="C554" s="3"/>
      <c r="D554" s="6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6"/>
      <c r="C555" s="3"/>
      <c r="D555" s="6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6"/>
      <c r="C556" s="3"/>
      <c r="D556" s="6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6"/>
      <c r="C557" s="3"/>
      <c r="D557" s="6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6"/>
      <c r="C558" s="3"/>
      <c r="D558" s="6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6"/>
      <c r="C559" s="3"/>
      <c r="D559" s="6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6"/>
      <c r="C560" s="3"/>
      <c r="D560" s="6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6"/>
      <c r="C561" s="3"/>
      <c r="D561" s="6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6"/>
      <c r="C562" s="3"/>
      <c r="D562" s="6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6"/>
      <c r="C563" s="3"/>
      <c r="D563" s="6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6"/>
      <c r="C564" s="3"/>
      <c r="D564" s="6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6"/>
      <c r="C565" s="3"/>
      <c r="D565" s="6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6"/>
      <c r="C566" s="3"/>
      <c r="D566" s="6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6"/>
      <c r="C567" s="3"/>
      <c r="D567" s="6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6"/>
      <c r="C568" s="3"/>
      <c r="D568" s="6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6"/>
      <c r="C569" s="3"/>
      <c r="D569" s="6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6"/>
      <c r="C570" s="3"/>
      <c r="D570" s="6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6"/>
      <c r="C571" s="3"/>
      <c r="D571" s="6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6"/>
      <c r="C572" s="3"/>
      <c r="D572" s="6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6"/>
      <c r="C573" s="3"/>
      <c r="D573" s="6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6"/>
      <c r="C574" s="3"/>
      <c r="D574" s="6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6"/>
      <c r="C575" s="3"/>
      <c r="D575" s="6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6"/>
      <c r="C576" s="3"/>
      <c r="D576" s="6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6"/>
      <c r="C577" s="3"/>
      <c r="D577" s="6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6"/>
      <c r="C578" s="3"/>
      <c r="D578" s="6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6"/>
      <c r="C579" s="3"/>
      <c r="D579" s="6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6"/>
      <c r="C580" s="3"/>
      <c r="D580" s="6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6"/>
      <c r="C581" s="3"/>
      <c r="D581" s="6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6"/>
      <c r="C582" s="3"/>
      <c r="D582" s="6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6"/>
      <c r="C583" s="3"/>
      <c r="D583" s="6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6"/>
      <c r="C584" s="3"/>
      <c r="D584" s="6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6"/>
      <c r="C585" s="3"/>
      <c r="D585" s="6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6"/>
      <c r="C586" s="3"/>
      <c r="D586" s="6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6"/>
      <c r="C587" s="3"/>
      <c r="D587" s="6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6"/>
      <c r="C588" s="3"/>
      <c r="D588" s="6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6"/>
      <c r="C589" s="3"/>
      <c r="D589" s="6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6"/>
      <c r="C590" s="3"/>
      <c r="D590" s="6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6"/>
      <c r="C591" s="3"/>
      <c r="D591" s="6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6"/>
      <c r="C592" s="3"/>
      <c r="D592" s="6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6"/>
      <c r="C593" s="3"/>
      <c r="D593" s="6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6"/>
      <c r="C594" s="3"/>
      <c r="D594" s="6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6"/>
      <c r="C595" s="3"/>
      <c r="D595" s="6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6"/>
      <c r="C596" s="3"/>
      <c r="D596" s="6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6"/>
      <c r="C597" s="3"/>
      <c r="D597" s="6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6"/>
      <c r="C598" s="3"/>
      <c r="D598" s="6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6"/>
      <c r="C599" s="3"/>
      <c r="D599" s="6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6"/>
      <c r="C600" s="3"/>
      <c r="D600" s="6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6"/>
      <c r="C601" s="3"/>
      <c r="D601" s="6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6"/>
      <c r="C602" s="3"/>
      <c r="D602" s="6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6"/>
      <c r="C603" s="3"/>
      <c r="D603" s="6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6"/>
      <c r="C604" s="3"/>
      <c r="D604" s="6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6"/>
      <c r="C605" s="3"/>
      <c r="D605" s="6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6"/>
      <c r="C606" s="3"/>
      <c r="D606" s="6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6"/>
      <c r="C607" s="3"/>
      <c r="D607" s="6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6"/>
      <c r="C608" s="3"/>
      <c r="D608" s="6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6"/>
      <c r="C609" s="3"/>
      <c r="D609" s="6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6"/>
      <c r="C610" s="3"/>
      <c r="D610" s="6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6"/>
      <c r="C611" s="3"/>
      <c r="D611" s="6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6"/>
      <c r="C612" s="3"/>
      <c r="D612" s="6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6"/>
      <c r="C613" s="3"/>
      <c r="D613" s="6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6"/>
      <c r="C614" s="3"/>
      <c r="D614" s="6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6"/>
      <c r="C615" s="3"/>
      <c r="D615" s="6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6"/>
      <c r="C616" s="3"/>
      <c r="D616" s="6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6"/>
      <c r="C617" s="3"/>
      <c r="D617" s="6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6"/>
      <c r="C618" s="3"/>
      <c r="D618" s="6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6"/>
      <c r="C619" s="3"/>
      <c r="D619" s="6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6"/>
      <c r="C620" s="3"/>
      <c r="D620" s="6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6"/>
      <c r="C621" s="3"/>
      <c r="D621" s="6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6"/>
      <c r="C622" s="3"/>
      <c r="D622" s="6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6"/>
      <c r="C623" s="3"/>
      <c r="D623" s="6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6"/>
      <c r="C624" s="3"/>
      <c r="D624" s="6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6"/>
      <c r="C625" s="3"/>
      <c r="D625" s="6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6"/>
      <c r="C626" s="3"/>
      <c r="D626" s="6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6"/>
      <c r="C627" s="3"/>
      <c r="D627" s="6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6"/>
      <c r="C628" s="3"/>
      <c r="D628" s="6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6"/>
      <c r="C629" s="3"/>
      <c r="D629" s="6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6"/>
      <c r="C630" s="3"/>
      <c r="D630" s="6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6"/>
      <c r="C631" s="3"/>
      <c r="D631" s="6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6"/>
      <c r="C632" s="3"/>
      <c r="D632" s="6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6"/>
      <c r="C633" s="3"/>
      <c r="D633" s="6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6"/>
      <c r="C634" s="3"/>
      <c r="D634" s="6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6"/>
      <c r="C635" s="3"/>
      <c r="D635" s="6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6"/>
      <c r="C636" s="3"/>
      <c r="D636" s="6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6"/>
      <c r="C637" s="3"/>
      <c r="D637" s="6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6"/>
      <c r="C638" s="3"/>
      <c r="D638" s="6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6"/>
      <c r="C639" s="3"/>
      <c r="D639" s="6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6"/>
      <c r="C640" s="3"/>
      <c r="D640" s="6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6"/>
      <c r="C641" s="3"/>
      <c r="D641" s="6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6"/>
      <c r="C642" s="3"/>
      <c r="D642" s="6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6"/>
      <c r="C643" s="3"/>
      <c r="D643" s="6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6"/>
      <c r="C644" s="3"/>
      <c r="D644" s="6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6"/>
      <c r="C645" s="3"/>
      <c r="D645" s="6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6"/>
      <c r="C646" s="3"/>
      <c r="D646" s="6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6"/>
      <c r="C647" s="3"/>
      <c r="D647" s="6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6"/>
      <c r="C648" s="3"/>
      <c r="D648" s="6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6"/>
      <c r="C649" s="3"/>
      <c r="D649" s="6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6"/>
      <c r="C650" s="3"/>
      <c r="D650" s="6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6"/>
      <c r="C651" s="3"/>
      <c r="D651" s="6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6"/>
      <c r="C652" s="3"/>
      <c r="D652" s="6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6"/>
      <c r="C653" s="3"/>
      <c r="D653" s="6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6"/>
      <c r="C654" s="3"/>
      <c r="D654" s="6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6"/>
      <c r="C655" s="3"/>
      <c r="D655" s="6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6"/>
      <c r="C656" s="3"/>
      <c r="D656" s="6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6"/>
      <c r="C657" s="3"/>
      <c r="D657" s="6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6"/>
      <c r="C658" s="3"/>
      <c r="D658" s="6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6"/>
      <c r="C659" s="3"/>
      <c r="D659" s="6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6"/>
      <c r="C660" s="3"/>
      <c r="D660" s="6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6"/>
      <c r="C661" s="3"/>
      <c r="D661" s="6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6"/>
      <c r="C662" s="3"/>
      <c r="D662" s="6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6"/>
      <c r="C663" s="3"/>
      <c r="D663" s="6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6"/>
      <c r="C664" s="3"/>
      <c r="D664" s="6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6"/>
      <c r="C665" s="3"/>
      <c r="D665" s="6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6"/>
      <c r="C666" s="3"/>
      <c r="D666" s="6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6"/>
      <c r="C667" s="3"/>
      <c r="D667" s="6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6"/>
      <c r="C668" s="3"/>
      <c r="D668" s="6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6"/>
      <c r="C669" s="3"/>
      <c r="D669" s="6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6"/>
      <c r="C670" s="3"/>
      <c r="D670" s="6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6"/>
      <c r="C671" s="3"/>
      <c r="D671" s="6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6"/>
      <c r="C672" s="3"/>
      <c r="D672" s="6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6"/>
      <c r="C673" s="3"/>
      <c r="D673" s="6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6"/>
      <c r="C674" s="3"/>
      <c r="D674" s="6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6"/>
      <c r="C675" s="3"/>
      <c r="D675" s="6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6"/>
      <c r="C676" s="3"/>
      <c r="D676" s="6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6"/>
      <c r="C677" s="3"/>
      <c r="D677" s="6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6"/>
      <c r="C678" s="3"/>
      <c r="D678" s="6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6"/>
      <c r="C679" s="3"/>
      <c r="D679" s="6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6"/>
      <c r="C680" s="3"/>
      <c r="D680" s="6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6"/>
      <c r="C681" s="3"/>
      <c r="D681" s="6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6"/>
      <c r="C682" s="3"/>
      <c r="D682" s="6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6"/>
      <c r="C683" s="3"/>
      <c r="D683" s="6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6"/>
      <c r="C684" s="3"/>
      <c r="D684" s="6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6"/>
      <c r="C685" s="3"/>
      <c r="D685" s="6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6"/>
      <c r="C686" s="3"/>
      <c r="D686" s="6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6"/>
      <c r="C687" s="3"/>
      <c r="D687" s="6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6"/>
      <c r="C688" s="3"/>
      <c r="D688" s="6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6"/>
      <c r="C689" s="3"/>
      <c r="D689" s="6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6"/>
      <c r="C690" s="3"/>
      <c r="D690" s="6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6"/>
      <c r="C691" s="3"/>
      <c r="D691" s="6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6"/>
      <c r="C692" s="3"/>
      <c r="D692" s="6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6"/>
      <c r="C693" s="3"/>
      <c r="D693" s="6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6"/>
      <c r="C694" s="3"/>
      <c r="D694" s="6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6"/>
      <c r="C695" s="3"/>
      <c r="D695" s="6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6"/>
      <c r="C696" s="3"/>
      <c r="D696" s="6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6"/>
      <c r="C697" s="3"/>
      <c r="D697" s="6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6"/>
      <c r="C698" s="3"/>
      <c r="D698" s="6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6"/>
      <c r="C699" s="3"/>
      <c r="D699" s="6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6"/>
      <c r="C700" s="3"/>
      <c r="D700" s="6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6"/>
      <c r="C701" s="3"/>
      <c r="D701" s="6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6"/>
      <c r="C702" s="3"/>
      <c r="D702" s="6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6"/>
      <c r="C703" s="3"/>
      <c r="D703" s="6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6"/>
      <c r="C704" s="3"/>
      <c r="D704" s="6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6"/>
      <c r="C705" s="3"/>
      <c r="D705" s="6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6"/>
      <c r="C706" s="3"/>
      <c r="D706" s="6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6"/>
      <c r="C707" s="3"/>
      <c r="D707" s="6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6"/>
      <c r="C708" s="3"/>
      <c r="D708" s="6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6"/>
      <c r="C709" s="3"/>
      <c r="D709" s="6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6"/>
      <c r="C710" s="3"/>
      <c r="D710" s="6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6"/>
      <c r="C711" s="3"/>
      <c r="D711" s="6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6"/>
      <c r="C712" s="3"/>
      <c r="D712" s="6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6"/>
      <c r="C713" s="3"/>
      <c r="D713" s="6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6"/>
      <c r="C714" s="3"/>
      <c r="D714" s="6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6"/>
      <c r="C715" s="3"/>
      <c r="D715" s="6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6"/>
      <c r="C716" s="3"/>
      <c r="D716" s="6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6"/>
      <c r="C717" s="3"/>
      <c r="D717" s="6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6"/>
      <c r="C718" s="3"/>
      <c r="D718" s="6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6"/>
      <c r="C719" s="3"/>
      <c r="D719" s="6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6"/>
      <c r="C720" s="3"/>
      <c r="D720" s="6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6"/>
      <c r="C721" s="3"/>
      <c r="D721" s="6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6"/>
      <c r="C722" s="3"/>
      <c r="D722" s="6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6"/>
      <c r="C723" s="3"/>
      <c r="D723" s="6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6"/>
      <c r="C724" s="3"/>
      <c r="D724" s="6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6"/>
      <c r="C725" s="3"/>
      <c r="D725" s="6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6"/>
      <c r="C726" s="3"/>
      <c r="D726" s="6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6"/>
      <c r="C727" s="3"/>
      <c r="D727" s="6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6"/>
      <c r="C728" s="3"/>
      <c r="D728" s="6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6"/>
      <c r="C729" s="3"/>
      <c r="D729" s="6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6"/>
      <c r="C730" s="3"/>
      <c r="D730" s="6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6"/>
      <c r="C731" s="3"/>
      <c r="D731" s="6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6"/>
      <c r="C732" s="3"/>
      <c r="D732" s="6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6"/>
      <c r="C733" s="3"/>
      <c r="D733" s="6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6"/>
      <c r="C734" s="3"/>
      <c r="D734" s="6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6"/>
      <c r="C735" s="3"/>
      <c r="D735" s="6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6"/>
      <c r="C736" s="3"/>
      <c r="D736" s="6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6"/>
      <c r="C737" s="3"/>
      <c r="D737" s="6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6"/>
      <c r="C738" s="3"/>
      <c r="D738" s="6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6"/>
      <c r="C739" s="3"/>
      <c r="D739" s="6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6"/>
      <c r="C740" s="3"/>
      <c r="D740" s="6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6"/>
      <c r="C741" s="3"/>
      <c r="D741" s="6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6"/>
      <c r="C742" s="3"/>
      <c r="D742" s="6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6"/>
      <c r="C743" s="3"/>
      <c r="D743" s="6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6"/>
      <c r="C744" s="3"/>
      <c r="D744" s="6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6"/>
      <c r="C745" s="3"/>
      <c r="D745" s="6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6"/>
      <c r="C746" s="3"/>
      <c r="D746" s="6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6"/>
      <c r="C747" s="3"/>
      <c r="D747" s="6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6"/>
      <c r="C748" s="3"/>
      <c r="D748" s="6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6"/>
      <c r="C749" s="3"/>
      <c r="D749" s="6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6"/>
      <c r="C750" s="3"/>
      <c r="D750" s="6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6"/>
      <c r="C751" s="3"/>
      <c r="D751" s="6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6"/>
      <c r="C752" s="3"/>
      <c r="D752" s="6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6"/>
      <c r="C753" s="3"/>
      <c r="D753" s="6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6"/>
      <c r="C754" s="3"/>
      <c r="D754" s="6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6"/>
      <c r="C755" s="3"/>
      <c r="D755" s="6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6"/>
      <c r="C756" s="3"/>
      <c r="D756" s="6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6"/>
      <c r="C757" s="3"/>
      <c r="D757" s="6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6"/>
      <c r="C758" s="3"/>
      <c r="D758" s="6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6"/>
      <c r="C759" s="3"/>
      <c r="D759" s="6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6"/>
      <c r="C760" s="3"/>
      <c r="D760" s="6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6"/>
      <c r="C761" s="3"/>
      <c r="D761" s="6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6"/>
      <c r="C762" s="3"/>
      <c r="D762" s="6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6"/>
      <c r="C763" s="3"/>
      <c r="D763" s="6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6"/>
      <c r="C764" s="3"/>
      <c r="D764" s="6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6"/>
      <c r="C765" s="3"/>
      <c r="D765" s="6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6"/>
      <c r="C766" s="3"/>
      <c r="D766" s="6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6"/>
      <c r="C767" s="3"/>
      <c r="D767" s="6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6"/>
      <c r="C768" s="3"/>
      <c r="D768" s="6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6"/>
      <c r="C769" s="3"/>
      <c r="D769" s="6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6"/>
      <c r="C770" s="3"/>
      <c r="D770" s="6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6"/>
      <c r="C771" s="3"/>
      <c r="D771" s="6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6"/>
      <c r="C772" s="3"/>
      <c r="D772" s="6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6"/>
      <c r="C773" s="3"/>
      <c r="D773" s="6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6"/>
      <c r="C774" s="3"/>
      <c r="D774" s="6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6"/>
      <c r="C775" s="3"/>
      <c r="D775" s="6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6"/>
      <c r="C776" s="3"/>
      <c r="D776" s="6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6"/>
      <c r="C777" s="3"/>
      <c r="D777" s="6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6"/>
      <c r="C778" s="3"/>
      <c r="D778" s="6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6"/>
      <c r="C779" s="3"/>
      <c r="D779" s="6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6"/>
      <c r="C780" s="3"/>
      <c r="D780" s="6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6"/>
      <c r="C781" s="3"/>
      <c r="D781" s="6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6"/>
      <c r="C782" s="3"/>
      <c r="D782" s="6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6"/>
      <c r="C783" s="3"/>
      <c r="D783" s="6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6"/>
      <c r="C784" s="3"/>
      <c r="D784" s="6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6"/>
      <c r="C785" s="3"/>
      <c r="D785" s="6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6"/>
      <c r="C786" s="3"/>
      <c r="D786" s="6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6"/>
      <c r="C787" s="3"/>
      <c r="D787" s="6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6"/>
      <c r="C788" s="3"/>
      <c r="D788" s="6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6"/>
      <c r="C789" s="3"/>
      <c r="D789" s="6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6"/>
      <c r="C790" s="3"/>
      <c r="D790" s="6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6"/>
      <c r="C791" s="3"/>
      <c r="D791" s="6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6"/>
      <c r="C792" s="3"/>
      <c r="D792" s="6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6"/>
      <c r="C793" s="3"/>
      <c r="D793" s="6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6"/>
      <c r="C794" s="3"/>
      <c r="D794" s="6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6"/>
      <c r="C795" s="3"/>
      <c r="D795" s="6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6"/>
      <c r="C796" s="3"/>
      <c r="D796" s="6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6"/>
      <c r="C797" s="3"/>
      <c r="D797" s="6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6"/>
      <c r="C798" s="3"/>
      <c r="D798" s="6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6"/>
      <c r="C799" s="3"/>
      <c r="D799" s="6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6"/>
      <c r="C800" s="3"/>
      <c r="D800" s="6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6"/>
      <c r="C801" s="3"/>
      <c r="D801" s="6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6"/>
      <c r="C802" s="3"/>
      <c r="D802" s="6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6"/>
      <c r="C803" s="3"/>
      <c r="D803" s="6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6"/>
      <c r="C804" s="3"/>
      <c r="D804" s="6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6"/>
      <c r="C805" s="3"/>
      <c r="D805" s="6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6"/>
      <c r="C806" s="3"/>
      <c r="D806" s="6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6"/>
      <c r="C807" s="3"/>
      <c r="D807" s="6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6"/>
      <c r="C808" s="3"/>
      <c r="D808" s="6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6"/>
      <c r="C809" s="3"/>
      <c r="D809" s="6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6"/>
      <c r="C810" s="3"/>
      <c r="D810" s="6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6"/>
      <c r="C811" s="3"/>
      <c r="D811" s="6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6"/>
      <c r="C812" s="3"/>
      <c r="D812" s="6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6"/>
      <c r="C813" s="3"/>
      <c r="D813" s="6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6"/>
      <c r="C814" s="3"/>
      <c r="D814" s="6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6"/>
      <c r="C815" s="3"/>
      <c r="D815" s="6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6"/>
      <c r="C816" s="3"/>
      <c r="D816" s="6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6"/>
      <c r="C817" s="3"/>
      <c r="D817" s="6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6"/>
      <c r="C818" s="3"/>
      <c r="D818" s="6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6"/>
      <c r="C819" s="3"/>
      <c r="D819" s="6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6"/>
      <c r="C820" s="3"/>
      <c r="D820" s="6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6"/>
      <c r="C821" s="3"/>
      <c r="D821" s="6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6"/>
      <c r="C822" s="3"/>
      <c r="D822" s="6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6"/>
      <c r="C823" s="3"/>
      <c r="D823" s="6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6"/>
      <c r="C824" s="3"/>
      <c r="D824" s="6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6"/>
      <c r="C825" s="3"/>
      <c r="D825" s="6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6"/>
      <c r="C826" s="3"/>
      <c r="D826" s="6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6"/>
      <c r="C827" s="3"/>
      <c r="D827" s="6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6"/>
      <c r="C828" s="3"/>
      <c r="D828" s="6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6"/>
      <c r="C829" s="3"/>
      <c r="D829" s="6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6"/>
      <c r="C830" s="3"/>
      <c r="D830" s="6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6"/>
      <c r="C831" s="3"/>
      <c r="D831" s="6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6"/>
      <c r="C832" s="3"/>
      <c r="D832" s="6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6"/>
      <c r="C833" s="3"/>
      <c r="D833" s="6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6"/>
      <c r="C834" s="3"/>
      <c r="D834" s="6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6"/>
      <c r="C835" s="3"/>
      <c r="D835" s="6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6"/>
      <c r="C836" s="3"/>
      <c r="D836" s="6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6"/>
      <c r="C837" s="3"/>
      <c r="D837" s="6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6"/>
      <c r="C838" s="3"/>
      <c r="D838" s="6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6"/>
      <c r="C839" s="3"/>
      <c r="D839" s="6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6"/>
      <c r="C840" s="3"/>
      <c r="D840" s="6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6"/>
      <c r="C841" s="3"/>
      <c r="D841" s="6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6"/>
      <c r="C842" s="3"/>
      <c r="D842" s="6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6"/>
      <c r="C843" s="3"/>
      <c r="D843" s="6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6"/>
      <c r="C844" s="3"/>
      <c r="D844" s="6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6"/>
      <c r="C845" s="3"/>
      <c r="D845" s="6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6"/>
      <c r="C846" s="3"/>
      <c r="D846" s="6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6"/>
      <c r="C847" s="3"/>
      <c r="D847" s="6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6"/>
      <c r="C848" s="3"/>
      <c r="D848" s="6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6"/>
      <c r="C849" s="3"/>
      <c r="D849" s="6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6"/>
      <c r="C850" s="3"/>
      <c r="D850" s="6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6"/>
      <c r="C851" s="3"/>
      <c r="D851" s="6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6"/>
      <c r="C852" s="3"/>
      <c r="D852" s="6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6"/>
      <c r="C853" s="3"/>
      <c r="D853" s="6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6"/>
      <c r="C854" s="3"/>
      <c r="D854" s="6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6"/>
      <c r="C855" s="3"/>
      <c r="D855" s="6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6"/>
      <c r="C856" s="3"/>
      <c r="D856" s="6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6"/>
      <c r="C857" s="3"/>
      <c r="D857" s="6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6"/>
      <c r="C858" s="3"/>
      <c r="D858" s="6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6"/>
      <c r="C859" s="3"/>
      <c r="D859" s="6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6"/>
      <c r="C860" s="3"/>
      <c r="D860" s="6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6"/>
      <c r="C861" s="3"/>
      <c r="D861" s="6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6"/>
      <c r="C862" s="3"/>
      <c r="D862" s="6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6"/>
      <c r="C863" s="3"/>
      <c r="D863" s="6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6"/>
      <c r="C864" s="3"/>
      <c r="D864" s="6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6"/>
      <c r="C865" s="3"/>
      <c r="D865" s="6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6"/>
      <c r="C866" s="3"/>
      <c r="D866" s="6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6"/>
      <c r="C867" s="3"/>
      <c r="D867" s="6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6"/>
      <c r="C868" s="3"/>
      <c r="D868" s="6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6"/>
      <c r="C869" s="3"/>
      <c r="D869" s="6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6"/>
      <c r="C870" s="3"/>
      <c r="D870" s="6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6"/>
      <c r="C871" s="3"/>
      <c r="D871" s="6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6"/>
      <c r="C872" s="3"/>
      <c r="D872" s="6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6"/>
      <c r="C873" s="3"/>
      <c r="D873" s="6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6"/>
      <c r="C874" s="3"/>
      <c r="D874" s="6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6"/>
      <c r="C875" s="3"/>
      <c r="D875" s="6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6"/>
      <c r="C876" s="3"/>
      <c r="D876" s="6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6"/>
      <c r="C877" s="3"/>
      <c r="D877" s="6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6"/>
      <c r="C878" s="3"/>
      <c r="D878" s="6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6"/>
      <c r="C879" s="3"/>
      <c r="D879" s="6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6"/>
      <c r="C880" s="3"/>
      <c r="D880" s="6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6"/>
      <c r="C881" s="3"/>
      <c r="D881" s="6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6"/>
      <c r="C882" s="3"/>
      <c r="D882" s="6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6"/>
      <c r="C883" s="3"/>
      <c r="D883" s="6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6"/>
      <c r="C884" s="3"/>
      <c r="D884" s="6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6"/>
      <c r="C885" s="3"/>
      <c r="D885" s="6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6"/>
      <c r="C886" s="3"/>
      <c r="D886" s="6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6"/>
      <c r="C887" s="3"/>
      <c r="D887" s="6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6"/>
      <c r="C888" s="3"/>
      <c r="D888" s="6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6"/>
      <c r="C889" s="3"/>
      <c r="D889" s="6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6"/>
      <c r="C890" s="3"/>
      <c r="D890" s="6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6"/>
      <c r="C891" s="3"/>
      <c r="D891" s="6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6"/>
      <c r="C892" s="3"/>
      <c r="D892" s="6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6"/>
      <c r="C893" s="3"/>
      <c r="D893" s="6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6"/>
      <c r="C894" s="3"/>
      <c r="D894" s="6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6"/>
      <c r="C895" s="3"/>
      <c r="D895" s="6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6"/>
      <c r="C896" s="3"/>
      <c r="D896" s="6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6"/>
      <c r="C897" s="3"/>
      <c r="D897" s="6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6"/>
      <c r="C898" s="3"/>
      <c r="D898" s="6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6"/>
      <c r="C899" s="3"/>
      <c r="D899" s="6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6"/>
      <c r="C900" s="3"/>
      <c r="D900" s="6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6"/>
      <c r="C901" s="3"/>
      <c r="D901" s="6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6"/>
      <c r="C902" s="3"/>
      <c r="D902" s="6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6"/>
      <c r="C903" s="3"/>
      <c r="D903" s="6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6"/>
      <c r="C904" s="3"/>
      <c r="D904" s="6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6"/>
      <c r="C905" s="3"/>
      <c r="D905" s="6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6"/>
      <c r="C906" s="3"/>
      <c r="D906" s="6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6"/>
      <c r="C907" s="3"/>
      <c r="D907" s="6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6"/>
      <c r="C908" s="3"/>
      <c r="D908" s="6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6"/>
      <c r="C909" s="3"/>
      <c r="D909" s="6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6"/>
      <c r="C910" s="3"/>
      <c r="D910" s="6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6"/>
      <c r="C911" s="3"/>
      <c r="D911" s="6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6"/>
      <c r="C912" s="3"/>
      <c r="D912" s="6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6"/>
      <c r="C913" s="3"/>
      <c r="D913" s="6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6"/>
      <c r="C914" s="3"/>
      <c r="D914" s="6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6"/>
      <c r="C915" s="3"/>
      <c r="D915" s="6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6"/>
      <c r="C916" s="3"/>
      <c r="D916" s="6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6"/>
      <c r="C917" s="3"/>
      <c r="D917" s="6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6"/>
      <c r="C918" s="3"/>
      <c r="D918" s="6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6"/>
      <c r="C919" s="3"/>
      <c r="D919" s="6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6"/>
      <c r="C920" s="3"/>
      <c r="D920" s="6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6"/>
      <c r="C921" s="3"/>
      <c r="D921" s="6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6"/>
      <c r="C922" s="3"/>
      <c r="D922" s="6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6"/>
      <c r="C923" s="3"/>
      <c r="D923" s="6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6"/>
      <c r="C924" s="3"/>
      <c r="D924" s="6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6"/>
      <c r="C925" s="3"/>
      <c r="D925" s="6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6"/>
      <c r="C926" s="3"/>
      <c r="D926" s="6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6"/>
      <c r="C927" s="3"/>
      <c r="D927" s="6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6"/>
      <c r="C928" s="3"/>
      <c r="D928" s="6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6"/>
      <c r="C929" s="3"/>
      <c r="D929" s="6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6"/>
      <c r="C930" s="3"/>
      <c r="D930" s="6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6"/>
      <c r="C931" s="3"/>
      <c r="D931" s="6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6"/>
      <c r="C932" s="3"/>
      <c r="D932" s="6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6"/>
      <c r="C933" s="3"/>
      <c r="D933" s="6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6"/>
      <c r="C934" s="3"/>
      <c r="D934" s="6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6"/>
      <c r="C935" s="3"/>
      <c r="D935" s="6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6"/>
      <c r="C936" s="3"/>
      <c r="D936" s="6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6"/>
      <c r="C937" s="3"/>
      <c r="D937" s="6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6"/>
      <c r="C938" s="3"/>
      <c r="D938" s="6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6"/>
      <c r="C939" s="3"/>
      <c r="D939" s="6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6"/>
      <c r="C940" s="3"/>
      <c r="D940" s="6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6"/>
      <c r="C941" s="3"/>
      <c r="D941" s="6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6"/>
      <c r="C942" s="3"/>
      <c r="D942" s="6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6"/>
      <c r="C943" s="3"/>
      <c r="D943" s="6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6"/>
      <c r="C944" s="3"/>
      <c r="D944" s="6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6"/>
      <c r="C945" s="3"/>
      <c r="D945" s="6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6"/>
      <c r="C946" s="3"/>
      <c r="D946" s="6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6"/>
      <c r="C947" s="3"/>
      <c r="D947" s="6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6"/>
      <c r="C948" s="3"/>
      <c r="D948" s="6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6"/>
      <c r="C949" s="3"/>
      <c r="D949" s="6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6"/>
      <c r="C950" s="3"/>
      <c r="D950" s="6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6"/>
      <c r="C951" s="3"/>
      <c r="D951" s="6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6"/>
      <c r="C952" s="3"/>
      <c r="D952" s="6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6"/>
      <c r="C953" s="3"/>
      <c r="D953" s="6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6"/>
      <c r="C954" s="3"/>
      <c r="D954" s="6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6"/>
      <c r="C955" s="3"/>
      <c r="D955" s="6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6"/>
      <c r="C956" s="3"/>
      <c r="D956" s="6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6"/>
      <c r="C957" s="3"/>
      <c r="D957" s="6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6"/>
      <c r="C958" s="3"/>
      <c r="D958" s="6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6"/>
      <c r="C959" s="3"/>
      <c r="D959" s="6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6"/>
      <c r="C960" s="3"/>
      <c r="D960" s="6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6"/>
      <c r="C961" s="3"/>
      <c r="D961" s="6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6"/>
      <c r="C962" s="3"/>
      <c r="D962" s="6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6"/>
      <c r="C963" s="3"/>
      <c r="D963" s="6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6"/>
      <c r="C964" s="3"/>
      <c r="D964" s="6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6"/>
      <c r="C965" s="3"/>
      <c r="D965" s="6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6"/>
      <c r="C966" s="3"/>
      <c r="D966" s="6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6"/>
      <c r="C967" s="3"/>
      <c r="D967" s="6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6"/>
      <c r="C968" s="3"/>
      <c r="D968" s="6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6"/>
      <c r="C969" s="3"/>
      <c r="D969" s="6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6"/>
      <c r="C970" s="3"/>
      <c r="D970" s="6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6"/>
      <c r="C971" s="3"/>
      <c r="D971" s="6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6"/>
      <c r="C972" s="3"/>
      <c r="D972" s="6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6"/>
      <c r="C973" s="3"/>
      <c r="D973" s="6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6"/>
      <c r="C974" s="3"/>
      <c r="D974" s="6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6"/>
      <c r="C975" s="3"/>
      <c r="D975" s="6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6"/>
      <c r="C976" s="3"/>
      <c r="D976" s="6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6"/>
      <c r="C977" s="3"/>
      <c r="D977" s="6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6"/>
      <c r="C978" s="3"/>
      <c r="D978" s="6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6"/>
      <c r="C979" s="3"/>
      <c r="D979" s="6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6"/>
      <c r="C980" s="3"/>
      <c r="D980" s="6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6"/>
      <c r="C981" s="3"/>
      <c r="D981" s="6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6"/>
      <c r="C982" s="3"/>
      <c r="D982" s="6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6"/>
      <c r="C983" s="3"/>
      <c r="D983" s="6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6"/>
      <c r="C984" s="3"/>
      <c r="D984" s="6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6"/>
      <c r="C985" s="3"/>
      <c r="D985" s="6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6"/>
      <c r="C986" s="3"/>
      <c r="D986" s="6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6"/>
      <c r="C987" s="3"/>
      <c r="D987" s="6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6"/>
      <c r="C988" s="3"/>
      <c r="D988" s="6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6"/>
      <c r="C989" s="3"/>
      <c r="D989" s="6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6"/>
      <c r="C990" s="3"/>
      <c r="D990" s="6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6"/>
      <c r="C991" s="3"/>
      <c r="D991" s="6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6"/>
      <c r="C992" s="3"/>
      <c r="D992" s="6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6"/>
      <c r="C993" s="3"/>
      <c r="D993" s="6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6"/>
      <c r="C994" s="3"/>
      <c r="D994" s="6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6"/>
      <c r="C995" s="3"/>
      <c r="D995" s="6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6"/>
      <c r="C996" s="3"/>
      <c r="D996" s="6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6"/>
      <c r="C997" s="3"/>
      <c r="D997" s="6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6"/>
      <c r="C998" s="3"/>
      <c r="D998" s="6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6"/>
      <c r="C999" s="3"/>
      <c r="D999" s="6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6"/>
      <c r="C1000" s="3"/>
      <c r="D1000" s="6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4.25" customHeight="1">
      <c r="A1001" s="3"/>
      <c r="B1001" s="6"/>
      <c r="C1001" s="3"/>
      <c r="D1001" s="6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ht="14.25" customHeight="1">
      <c r="A1002" s="3"/>
      <c r="B1002" s="6"/>
      <c r="C1002" s="3"/>
      <c r="D1002" s="6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ht="14.25" customHeight="1">
      <c r="A1003" s="3"/>
      <c r="B1003" s="6"/>
      <c r="C1003" s="3"/>
      <c r="D1003" s="6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ht="14.25" customHeight="1">
      <c r="A1004" s="3"/>
      <c r="B1004" s="6"/>
      <c r="C1004" s="3"/>
      <c r="D1004" s="6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ht="14.25" customHeight="1">
      <c r="A1005" s="3"/>
      <c r="B1005" s="6"/>
      <c r="C1005" s="3"/>
      <c r="D1005" s="6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ht="14.25" customHeight="1">
      <c r="A1006" s="3"/>
      <c r="B1006" s="6"/>
      <c r="C1006" s="3"/>
      <c r="D1006" s="6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ht="14.25" customHeight="1">
      <c r="A1007" s="3"/>
      <c r="B1007" s="6"/>
      <c r="C1007" s="3"/>
      <c r="D1007" s="6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ht="14.25" customHeight="1">
      <c r="A1008" s="3"/>
      <c r="B1008" s="6"/>
      <c r="C1008" s="3"/>
      <c r="D1008" s="6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ht="14.25" customHeight="1">
      <c r="A1009" s="3"/>
      <c r="B1009" s="6"/>
      <c r="C1009" s="3"/>
      <c r="D1009" s="6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ht="14.25" customHeight="1">
      <c r="A1010" s="3"/>
      <c r="B1010" s="6"/>
      <c r="C1010" s="3"/>
      <c r="D1010" s="6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ht="14.25" customHeight="1">
      <c r="A1011" s="3"/>
      <c r="B1011" s="6"/>
      <c r="C1011" s="3"/>
      <c r="D1011" s="6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ht="14.25" customHeight="1">
      <c r="A1012" s="3"/>
      <c r="B1012" s="6"/>
      <c r="C1012" s="3"/>
      <c r="D1012" s="6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ht="14.25" customHeight="1">
      <c r="A1013" s="3"/>
      <c r="B1013" s="6"/>
      <c r="C1013" s="3"/>
      <c r="D1013" s="6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ht="14.25" customHeight="1">
      <c r="A1014" s="3"/>
      <c r="B1014" s="6"/>
      <c r="C1014" s="3"/>
      <c r="D1014" s="6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</sheetData>
  <mergeCells count="39">
    <mergeCell ref="A1:B1"/>
    <mergeCell ref="A2:B2"/>
    <mergeCell ref="A11:B11"/>
    <mergeCell ref="A19:B19"/>
    <mergeCell ref="A20:B20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6:B36"/>
    <mergeCell ref="A37:B37"/>
    <mergeCell ref="A39:B39"/>
    <mergeCell ref="A40:B40"/>
    <mergeCell ref="A42:B42"/>
    <mergeCell ref="A43:B43"/>
    <mergeCell ref="A44:B44"/>
    <mergeCell ref="A46:B46"/>
    <mergeCell ref="A47:B47"/>
    <mergeCell ref="A48:B48"/>
    <mergeCell ref="A49:B49"/>
    <mergeCell ref="A57:B57"/>
    <mergeCell ref="A59:B59"/>
    <mergeCell ref="A65:B65"/>
    <mergeCell ref="A71:B71"/>
    <mergeCell ref="A50:B50"/>
    <mergeCell ref="A51:B51"/>
    <mergeCell ref="A52:B52"/>
    <mergeCell ref="A53:B53"/>
    <mergeCell ref="A54:B54"/>
    <mergeCell ref="A55:B55"/>
    <mergeCell ref="A56:B56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4.71"/>
  </cols>
  <sheetData>
    <row r="1">
      <c r="A1" s="68" t="s">
        <v>108</v>
      </c>
    </row>
  </sheetData>
  <hyperlinks>
    <hyperlink r:id="rId1" ref="A1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5.14"/>
    <col customWidth="1" min="2" max="2" width="19.29"/>
    <col customWidth="1" min="3" max="3" width="16.29"/>
    <col customWidth="1" min="4" max="4" width="54.86"/>
    <col customWidth="1" min="5" max="5" width="4.86"/>
    <col customWidth="1" min="9" max="9" width="31.14"/>
  </cols>
  <sheetData>
    <row r="1">
      <c r="A1" s="69" t="s">
        <v>109</v>
      </c>
      <c r="B1" s="70" t="s">
        <v>110</v>
      </c>
      <c r="C1" s="70" t="s">
        <v>111</v>
      </c>
      <c r="D1" s="70" t="s">
        <v>112</v>
      </c>
      <c r="E1" s="71"/>
      <c r="F1" s="71"/>
      <c r="G1" s="71"/>
      <c r="H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>
      <c r="A2" s="72" t="s">
        <v>113</v>
      </c>
      <c r="B2" s="73" t="s">
        <v>114</v>
      </c>
      <c r="C2" s="74" t="s">
        <v>115</v>
      </c>
      <c r="D2" s="75"/>
      <c r="E2" s="71"/>
      <c r="F2" s="71"/>
      <c r="G2" s="75" t="s">
        <v>116</v>
      </c>
      <c r="H2" s="75" t="s">
        <v>117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>
      <c r="A3" s="76"/>
      <c r="B3" s="77" t="s">
        <v>118</v>
      </c>
      <c r="C3" s="78" t="s">
        <v>119</v>
      </c>
      <c r="D3" s="75"/>
      <c r="E3" s="71"/>
      <c r="F3" s="79" t="s">
        <v>120</v>
      </c>
      <c r="G3" s="75" t="s">
        <v>121</v>
      </c>
      <c r="H3" s="75" t="s">
        <v>122</v>
      </c>
      <c r="I3" s="80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>
      <c r="A4" s="81"/>
      <c r="B4" s="82" t="s">
        <v>123</v>
      </c>
      <c r="C4" s="75" t="s">
        <v>124</v>
      </c>
      <c r="D4" s="75"/>
      <c r="E4" s="71"/>
      <c r="F4" s="83" t="s">
        <v>125</v>
      </c>
      <c r="G4" s="75" t="s">
        <v>126</v>
      </c>
      <c r="H4" s="75" t="s">
        <v>127</v>
      </c>
      <c r="I4" s="80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>
      <c r="A5" s="72" t="s">
        <v>128</v>
      </c>
      <c r="B5" s="73" t="s">
        <v>129</v>
      </c>
      <c r="C5" s="75" t="s">
        <v>130</v>
      </c>
      <c r="D5" s="78" t="s">
        <v>131</v>
      </c>
      <c r="E5" s="71"/>
      <c r="F5" s="83" t="s">
        <v>132</v>
      </c>
      <c r="G5" s="75" t="s">
        <v>133</v>
      </c>
      <c r="H5" s="75" t="s">
        <v>134</v>
      </c>
      <c r="I5" s="84" t="s">
        <v>135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>
      <c r="A6" s="76"/>
      <c r="B6" s="77" t="s">
        <v>136</v>
      </c>
      <c r="C6" s="78" t="s">
        <v>137</v>
      </c>
      <c r="D6" s="75"/>
      <c r="E6" s="71"/>
      <c r="F6" s="79" t="s">
        <v>138</v>
      </c>
      <c r="G6" s="75" t="s">
        <v>139</v>
      </c>
      <c r="H6" s="75" t="s">
        <v>140</v>
      </c>
      <c r="I6" s="80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>
      <c r="A7" s="76"/>
      <c r="B7" s="85" t="s">
        <v>118</v>
      </c>
      <c r="C7" s="78" t="s">
        <v>141</v>
      </c>
      <c r="D7" s="75"/>
      <c r="E7" s="71"/>
      <c r="F7" s="86" t="s">
        <v>142</v>
      </c>
      <c r="G7" s="75" t="s">
        <v>143</v>
      </c>
      <c r="H7" s="87" t="s">
        <v>144</v>
      </c>
      <c r="I7" s="80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>
      <c r="A8" s="76"/>
      <c r="B8" s="82" t="s">
        <v>123</v>
      </c>
      <c r="C8" s="78" t="s">
        <v>145</v>
      </c>
      <c r="D8" s="75"/>
      <c r="E8" s="71"/>
      <c r="H8" s="88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>
      <c r="A9" s="81"/>
      <c r="B9" s="82" t="s">
        <v>146</v>
      </c>
      <c r="C9" s="75" t="s">
        <v>147</v>
      </c>
      <c r="D9" s="75"/>
      <c r="E9" s="71"/>
      <c r="G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>
      <c r="A10" s="72" t="s">
        <v>148</v>
      </c>
      <c r="B10" s="77" t="s">
        <v>149</v>
      </c>
      <c r="C10" s="75" t="s">
        <v>150</v>
      </c>
      <c r="D10" s="75"/>
      <c r="E10" s="71"/>
      <c r="G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>
      <c r="A11" s="76"/>
      <c r="B11" s="73" t="s">
        <v>114</v>
      </c>
      <c r="C11" s="75" t="s">
        <v>151</v>
      </c>
      <c r="D11" s="75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>
      <c r="A12" s="81"/>
      <c r="B12" s="73" t="s">
        <v>129</v>
      </c>
      <c r="C12" s="75" t="s">
        <v>152</v>
      </c>
      <c r="D12" s="75" t="s">
        <v>153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>
      <c r="A13" s="72" t="s">
        <v>154</v>
      </c>
      <c r="B13" s="73" t="s">
        <v>114</v>
      </c>
      <c r="C13" s="75" t="s">
        <v>155</v>
      </c>
      <c r="D13" s="75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>
      <c r="A14" s="76"/>
      <c r="B14" s="77" t="s">
        <v>118</v>
      </c>
      <c r="C14" s="78" t="s">
        <v>156</v>
      </c>
      <c r="D14" s="75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>
      <c r="A15" s="76"/>
      <c r="B15" s="82" t="s">
        <v>123</v>
      </c>
      <c r="C15" s="78" t="s">
        <v>157</v>
      </c>
      <c r="D15" s="75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>
      <c r="A16" s="81"/>
      <c r="B16" s="82" t="s">
        <v>146</v>
      </c>
      <c r="C16" s="75" t="s">
        <v>158</v>
      </c>
      <c r="D16" s="75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>
      <c r="A17" s="89"/>
      <c r="B17" s="9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>
      <c r="A18" s="72" t="s">
        <v>159</v>
      </c>
      <c r="B18" s="73" t="s">
        <v>160</v>
      </c>
      <c r="C18" s="75" t="s">
        <v>161</v>
      </c>
      <c r="D18" s="75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>
      <c r="A19" s="76"/>
      <c r="B19" s="77" t="s">
        <v>162</v>
      </c>
      <c r="C19" s="75" t="s">
        <v>163</v>
      </c>
      <c r="D19" s="75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>
      <c r="A20" s="81"/>
      <c r="B20" s="91" t="s">
        <v>164</v>
      </c>
      <c r="C20" s="75" t="s">
        <v>165</v>
      </c>
      <c r="D20" s="75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>
      <c r="A21" s="89"/>
      <c r="B21" s="9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>
      <c r="A22" s="72" t="s">
        <v>166</v>
      </c>
      <c r="B22" s="82" t="s">
        <v>149</v>
      </c>
      <c r="C22" s="75" t="s">
        <v>167</v>
      </c>
      <c r="D22" s="75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>
      <c r="A23" s="81"/>
      <c r="B23" s="73" t="s">
        <v>114</v>
      </c>
      <c r="C23" s="75" t="s">
        <v>168</v>
      </c>
      <c r="D23" s="75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>
      <c r="A24" s="89"/>
      <c r="B24" s="9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>
      <c r="A25" s="72" t="s">
        <v>169</v>
      </c>
      <c r="B25" s="92" t="s">
        <v>149</v>
      </c>
      <c r="C25" s="93" t="s">
        <v>170</v>
      </c>
      <c r="D25" s="93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>
      <c r="A26" s="76"/>
      <c r="B26" s="95" t="s">
        <v>114</v>
      </c>
      <c r="C26" s="96" t="s">
        <v>171</v>
      </c>
      <c r="D26" s="96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</row>
    <row r="27">
      <c r="A27" s="76"/>
      <c r="B27" s="97" t="s">
        <v>172</v>
      </c>
      <c r="C27" s="96" t="s">
        <v>173</v>
      </c>
      <c r="D27" s="96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</row>
    <row r="28">
      <c r="A28" s="76"/>
      <c r="B28" s="98" t="s">
        <v>174</v>
      </c>
      <c r="C28" s="96" t="s">
        <v>175</v>
      </c>
      <c r="D28" s="96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</row>
    <row r="29">
      <c r="A29" s="81"/>
      <c r="B29" s="98" t="s">
        <v>176</v>
      </c>
      <c r="C29" s="96" t="s">
        <v>177</v>
      </c>
      <c r="D29" s="96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</row>
    <row r="30">
      <c r="A30" s="89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>
      <c r="A31" s="89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>
      <c r="A32" s="89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>
      <c r="A33" s="89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>
      <c r="A34" s="89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>
      <c r="A35" s="89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>
      <c r="A36" s="89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>
      <c r="A37" s="89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</row>
    <row r="38">
      <c r="A38" s="89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>
      <c r="A39" s="89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>
      <c r="A40" s="89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</row>
    <row r="41">
      <c r="A41" s="8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>
      <c r="A42" s="89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>
      <c r="A43" s="8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>
      <c r="A44" s="8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>
      <c r="A45" s="8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</row>
    <row r="46">
      <c r="A46" s="8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</row>
    <row r="47">
      <c r="A47" s="8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</row>
    <row r="48">
      <c r="A48" s="89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>
      <c r="A49" s="8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>
      <c r="A50" s="89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>
      <c r="A51" s="8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</row>
    <row r="52">
      <c r="A52" s="89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>
      <c r="A53" s="8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>
      <c r="A54" s="89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>
      <c r="A55" s="89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>
      <c r="A56" s="89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>
      <c r="A57" s="89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>
      <c r="A58" s="89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>
      <c r="A59" s="89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>
      <c r="A60" s="89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>
      <c r="A61" s="89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>
      <c r="A62" s="89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>
      <c r="A63" s="89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>
      <c r="A64" s="89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>
      <c r="A65" s="89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</row>
    <row r="66">
      <c r="A66" s="8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>
      <c r="A67" s="89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>
      <c r="A68" s="89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</row>
    <row r="69">
      <c r="A69" s="89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>
      <c r="A70" s="89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1">
      <c r="A71" s="89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>
      <c r="A72" s="89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>
      <c r="A73" s="89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</row>
    <row r="74">
      <c r="A74" s="89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>
      <c r="A75" s="89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>
      <c r="A76" s="89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</row>
    <row r="77">
      <c r="A77" s="89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>
      <c r="A78" s="89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</row>
    <row r="79">
      <c r="A79" s="89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</row>
    <row r="80">
      <c r="A80" s="89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>
      <c r="A81" s="89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>
      <c r="A82" s="89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>
      <c r="A83" s="89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>
      <c r="A84" s="89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</row>
    <row r="85">
      <c r="A85" s="89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</row>
    <row r="86">
      <c r="A86" s="89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</row>
    <row r="87">
      <c r="A87" s="89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>
      <c r="A88" s="89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</row>
    <row r="89">
      <c r="A89" s="89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>
      <c r="A90" s="89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>
      <c r="A91" s="89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>
      <c r="A92" s="89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>
      <c r="A93" s="89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>
      <c r="A94" s="89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</row>
    <row r="95">
      <c r="A95" s="89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</row>
    <row r="96">
      <c r="A96" s="89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>
      <c r="A97" s="89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>
      <c r="A98" s="89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</row>
    <row r="99">
      <c r="A99" s="89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>
      <c r="A100" s="89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>
      <c r="A101" s="89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>
      <c r="A102" s="89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>
      <c r="A103" s="89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>
      <c r="A104" s="89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>
      <c r="A105" s="89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>
      <c r="A106" s="89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>
      <c r="A107" s="89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>
      <c r="A108" s="89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>
      <c r="A109" s="89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>
      <c r="A110" s="89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>
      <c r="A111" s="89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>
      <c r="A112" s="89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>
      <c r="A113" s="89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>
      <c r="A114" s="89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>
      <c r="A115" s="89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>
      <c r="A116" s="89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>
      <c r="A117" s="89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>
      <c r="A118" s="89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>
      <c r="A119" s="89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>
      <c r="A120" s="89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>
      <c r="A121" s="89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>
      <c r="A122" s="89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>
      <c r="A123" s="89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>
      <c r="A124" s="89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>
      <c r="A125" s="89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>
      <c r="A126" s="89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>
      <c r="A127" s="89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>
      <c r="A128" s="89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>
      <c r="A129" s="89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>
      <c r="A130" s="8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>
      <c r="A131" s="89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>
      <c r="A132" s="89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>
      <c r="A133" s="89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>
      <c r="A134" s="8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>
      <c r="A135" s="89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>
      <c r="A136" s="89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>
      <c r="A137" s="8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>
      <c r="A138" s="89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>
      <c r="A139" s="89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>
      <c r="A140" s="8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>
      <c r="A141" s="89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>
      <c r="A142" s="89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>
      <c r="A143" s="8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>
      <c r="A144" s="89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>
      <c r="A145" s="89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>
      <c r="A146" s="8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>
      <c r="A147" s="89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>
      <c r="A148" s="89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>
      <c r="A149" s="8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>
      <c r="A150" s="89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>
      <c r="A151" s="89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>
      <c r="A152" s="8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>
      <c r="A153" s="89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>
      <c r="A154" s="89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>
      <c r="A155" s="89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>
      <c r="A156" s="89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>
      <c r="A157" s="89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>
      <c r="A158" s="89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>
      <c r="A159" s="89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>
      <c r="A160" s="89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>
      <c r="A161" s="89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>
      <c r="A162" s="89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>
      <c r="A163" s="89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>
      <c r="A164" s="89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>
      <c r="A165" s="89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>
      <c r="A166" s="89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>
      <c r="A167" s="89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>
      <c r="A168" s="89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>
      <c r="A169" s="89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>
      <c r="A170" s="89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>
      <c r="A171" s="89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>
      <c r="A172" s="89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>
      <c r="A173" s="89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>
      <c r="A174" s="89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>
      <c r="A175" s="89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>
      <c r="A176" s="89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>
      <c r="A177" s="89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>
      <c r="A178" s="89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>
      <c r="A179" s="89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>
      <c r="A180" s="89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>
      <c r="A181" s="89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>
      <c r="A182" s="89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>
      <c r="A183" s="89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>
      <c r="A184" s="89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>
      <c r="A185" s="89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>
      <c r="A186" s="89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>
      <c r="A187" s="89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>
      <c r="A188" s="89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>
      <c r="A189" s="89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>
      <c r="A190" s="89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>
      <c r="A191" s="89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>
      <c r="A192" s="89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>
      <c r="A193" s="89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>
      <c r="A194" s="89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>
      <c r="A195" s="89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>
      <c r="A196" s="89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>
      <c r="A197" s="89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>
      <c r="A198" s="89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>
      <c r="A199" s="89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>
      <c r="A200" s="89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>
      <c r="A201" s="89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>
      <c r="A202" s="89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>
      <c r="A203" s="89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>
      <c r="A204" s="89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>
      <c r="A205" s="89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>
      <c r="A206" s="89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>
      <c r="A207" s="89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>
      <c r="A208" s="89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>
      <c r="A209" s="89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>
      <c r="A210" s="89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>
      <c r="A211" s="89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>
      <c r="A212" s="89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>
      <c r="A213" s="89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>
      <c r="A214" s="89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>
      <c r="A215" s="89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>
      <c r="A216" s="89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>
      <c r="A217" s="89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>
      <c r="A218" s="89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>
      <c r="A219" s="89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>
      <c r="A220" s="89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>
      <c r="A221" s="89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>
      <c r="A222" s="89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>
      <c r="A223" s="89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>
      <c r="A224" s="89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>
      <c r="A225" s="89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>
      <c r="A226" s="89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>
      <c r="A227" s="89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>
      <c r="A228" s="89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>
      <c r="A229" s="89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>
      <c r="A230" s="89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>
      <c r="A231" s="89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>
      <c r="A232" s="89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>
      <c r="A233" s="89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>
      <c r="A234" s="89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>
      <c r="A235" s="89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>
      <c r="A236" s="89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>
      <c r="A237" s="89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>
      <c r="A238" s="89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>
      <c r="A239" s="89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>
      <c r="A240" s="89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>
      <c r="A241" s="89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>
      <c r="A242" s="89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>
      <c r="A243" s="89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>
      <c r="A244" s="89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>
      <c r="A245" s="89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>
      <c r="A246" s="89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>
      <c r="A247" s="89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>
      <c r="A248" s="89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>
      <c r="A249" s="89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>
      <c r="A250" s="89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>
      <c r="A251" s="89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>
      <c r="A252" s="89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>
      <c r="A253" s="89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>
      <c r="A254" s="89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>
      <c r="A255" s="89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>
      <c r="A256" s="89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>
      <c r="A257" s="89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>
      <c r="A258" s="89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>
      <c r="A259" s="89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>
      <c r="A260" s="89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>
      <c r="A261" s="89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>
      <c r="A262" s="89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>
      <c r="A263" s="89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>
      <c r="A264" s="89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>
      <c r="A265" s="89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>
      <c r="A266" s="89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>
      <c r="A267" s="89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>
      <c r="A268" s="89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>
      <c r="A269" s="89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>
      <c r="A270" s="89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>
      <c r="A271" s="89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>
      <c r="A272" s="89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>
      <c r="A273" s="89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>
      <c r="A274" s="89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>
      <c r="A275" s="89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>
      <c r="A276" s="89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>
      <c r="A277" s="89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>
      <c r="A278" s="89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>
      <c r="A279" s="89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>
      <c r="A280" s="89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>
      <c r="A281" s="89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>
      <c r="A282" s="89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>
      <c r="A283" s="89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>
      <c r="A284" s="89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>
      <c r="A285" s="89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>
      <c r="A286" s="89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>
      <c r="A287" s="89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>
      <c r="A288" s="89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>
      <c r="A289" s="89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>
      <c r="A290" s="89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>
      <c r="A291" s="89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>
      <c r="A292" s="89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>
      <c r="A293" s="89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>
      <c r="A294" s="89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>
      <c r="A295" s="89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>
      <c r="A296" s="89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>
      <c r="A297" s="89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>
      <c r="A298" s="89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>
      <c r="A299" s="89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>
      <c r="A300" s="89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>
      <c r="A301" s="89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>
      <c r="A302" s="89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>
      <c r="A303" s="89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>
      <c r="A304" s="89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>
      <c r="A305" s="89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>
      <c r="A306" s="89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>
      <c r="A307" s="89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>
      <c r="A308" s="89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>
      <c r="A309" s="89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>
      <c r="A310" s="89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>
      <c r="A311" s="89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>
      <c r="A312" s="89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>
      <c r="A313" s="89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>
      <c r="A314" s="89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>
      <c r="A315" s="89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>
      <c r="A316" s="89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>
      <c r="A317" s="89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>
      <c r="A318" s="89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>
      <c r="A319" s="89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>
      <c r="A320" s="89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>
      <c r="A321" s="89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>
      <c r="A322" s="89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>
      <c r="A323" s="89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>
      <c r="A324" s="89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>
      <c r="A325" s="89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>
      <c r="A326" s="89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>
      <c r="A327" s="89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>
      <c r="A328" s="89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>
      <c r="A329" s="89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>
      <c r="A330" s="89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>
      <c r="A331" s="89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>
      <c r="A332" s="89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>
      <c r="A333" s="89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>
      <c r="A334" s="89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>
      <c r="A335" s="89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>
      <c r="A336" s="89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>
      <c r="A337" s="89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>
      <c r="A338" s="89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>
      <c r="A339" s="89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>
      <c r="A340" s="89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>
      <c r="A341" s="89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>
      <c r="A342" s="89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>
      <c r="A343" s="89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>
      <c r="A344" s="89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>
      <c r="A345" s="89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>
      <c r="A346" s="89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>
      <c r="A347" s="89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>
      <c r="A348" s="89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>
      <c r="A349" s="89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>
      <c r="A350" s="89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>
      <c r="A351" s="89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>
      <c r="A352" s="89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>
      <c r="A353" s="89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>
      <c r="A354" s="89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>
      <c r="A355" s="89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>
      <c r="A356" s="89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>
      <c r="A357" s="89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>
      <c r="A358" s="89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>
      <c r="A359" s="89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>
      <c r="A360" s="89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>
      <c r="A361" s="89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>
      <c r="A362" s="89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>
      <c r="A363" s="89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>
      <c r="A364" s="89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>
      <c r="A365" s="89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>
      <c r="A366" s="89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>
      <c r="A367" s="89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>
      <c r="A368" s="89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>
      <c r="A369" s="89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>
      <c r="A370" s="89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>
      <c r="A371" s="89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>
      <c r="A372" s="89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>
      <c r="A373" s="89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>
      <c r="A374" s="89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>
      <c r="A375" s="89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>
      <c r="A376" s="89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>
      <c r="A377" s="89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>
      <c r="A378" s="89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>
      <c r="A379" s="89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>
      <c r="A380" s="89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>
      <c r="A381" s="89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>
      <c r="A382" s="89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>
      <c r="A383" s="89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>
      <c r="A384" s="89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>
      <c r="A385" s="89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>
      <c r="A386" s="89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>
      <c r="A387" s="89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>
      <c r="A388" s="89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>
      <c r="A389" s="89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>
      <c r="A390" s="89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>
      <c r="A391" s="89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>
      <c r="A392" s="89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>
      <c r="A393" s="89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>
      <c r="A394" s="89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>
      <c r="A395" s="89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>
      <c r="A396" s="89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>
      <c r="A397" s="89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>
      <c r="A398" s="89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>
      <c r="A399" s="89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>
      <c r="A400" s="89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>
      <c r="A401" s="89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>
      <c r="A402" s="89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>
      <c r="A403" s="89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>
      <c r="A404" s="89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>
      <c r="A405" s="89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>
      <c r="A406" s="89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>
      <c r="A407" s="89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>
      <c r="A408" s="89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>
      <c r="A409" s="89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>
      <c r="A410" s="89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>
      <c r="A411" s="89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>
      <c r="A412" s="89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>
      <c r="A413" s="89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>
      <c r="A414" s="89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>
      <c r="A415" s="89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>
      <c r="A416" s="89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>
      <c r="A417" s="89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>
      <c r="A418" s="89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>
      <c r="A419" s="89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>
      <c r="A420" s="89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>
      <c r="A421" s="89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>
      <c r="A422" s="89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>
      <c r="A423" s="89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>
      <c r="A424" s="89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>
      <c r="A425" s="89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>
      <c r="A426" s="89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>
      <c r="A427" s="89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>
      <c r="A428" s="89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>
      <c r="A429" s="89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>
      <c r="A430" s="89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>
      <c r="A431" s="89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>
      <c r="A432" s="89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>
      <c r="A433" s="89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>
      <c r="A434" s="89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>
      <c r="A435" s="89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>
      <c r="A436" s="89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>
      <c r="A437" s="89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>
      <c r="A438" s="89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>
      <c r="A439" s="89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>
      <c r="A440" s="89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>
      <c r="A441" s="89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>
      <c r="A442" s="89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>
      <c r="A443" s="89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>
      <c r="A444" s="89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>
      <c r="A445" s="89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>
      <c r="A446" s="89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>
      <c r="A447" s="89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>
      <c r="A448" s="89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>
      <c r="A449" s="89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>
      <c r="A450" s="89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>
      <c r="A451" s="89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>
      <c r="A452" s="89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>
      <c r="A453" s="89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>
      <c r="A454" s="89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>
      <c r="A455" s="89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>
      <c r="A456" s="89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>
      <c r="A457" s="89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>
      <c r="A458" s="89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>
      <c r="A459" s="89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>
      <c r="A460" s="89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>
      <c r="A461" s="89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>
      <c r="A462" s="89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>
      <c r="A463" s="89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>
      <c r="A464" s="89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>
      <c r="A465" s="89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>
      <c r="A466" s="89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>
      <c r="A467" s="89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>
      <c r="A468" s="89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>
      <c r="A469" s="89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>
      <c r="A470" s="89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>
      <c r="A471" s="89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>
      <c r="A472" s="89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>
      <c r="A473" s="89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>
      <c r="A474" s="89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>
      <c r="A475" s="89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>
      <c r="A476" s="89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>
      <c r="A477" s="89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>
      <c r="A478" s="89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>
      <c r="A479" s="89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>
      <c r="A480" s="89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>
      <c r="A481" s="89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>
      <c r="A482" s="89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>
      <c r="A483" s="89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>
      <c r="A484" s="89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>
      <c r="A485" s="89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>
      <c r="A486" s="89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>
      <c r="A487" s="89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>
      <c r="A488" s="89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>
      <c r="A489" s="89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>
      <c r="A490" s="89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>
      <c r="A491" s="89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>
      <c r="A492" s="89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>
      <c r="A493" s="89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>
      <c r="A494" s="89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>
      <c r="A495" s="89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>
      <c r="A496" s="89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>
      <c r="A497" s="89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>
      <c r="A498" s="89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>
      <c r="A499" s="89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>
      <c r="A500" s="89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>
      <c r="A501" s="89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>
      <c r="A502" s="89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>
      <c r="A503" s="89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>
      <c r="A504" s="89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>
      <c r="A505" s="89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>
      <c r="A506" s="89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>
      <c r="A507" s="89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>
      <c r="A508" s="89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>
      <c r="A509" s="89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>
      <c r="A510" s="89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>
      <c r="A511" s="89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>
      <c r="A512" s="89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>
      <c r="A513" s="89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>
      <c r="A514" s="89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>
      <c r="A515" s="89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>
      <c r="A516" s="89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>
      <c r="A517" s="89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>
      <c r="A518" s="89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>
      <c r="A519" s="89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>
      <c r="A520" s="89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>
      <c r="A521" s="89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>
      <c r="A522" s="89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>
      <c r="A523" s="89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>
      <c r="A524" s="89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>
      <c r="A525" s="89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>
      <c r="A526" s="89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>
      <c r="A527" s="89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>
      <c r="A528" s="89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>
      <c r="A529" s="89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>
      <c r="A530" s="89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>
      <c r="A531" s="89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>
      <c r="A532" s="89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>
      <c r="A533" s="89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>
      <c r="A534" s="89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>
      <c r="A535" s="89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>
      <c r="A536" s="89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>
      <c r="A537" s="89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>
      <c r="A538" s="89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>
      <c r="A539" s="89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>
      <c r="A540" s="89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>
      <c r="A541" s="89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>
      <c r="A542" s="89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>
      <c r="A543" s="89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>
      <c r="A544" s="89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>
      <c r="A545" s="89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>
      <c r="A546" s="89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>
      <c r="A547" s="89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>
      <c r="A548" s="89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>
      <c r="A549" s="89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>
      <c r="A550" s="89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>
      <c r="A551" s="89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>
      <c r="A552" s="89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>
      <c r="A553" s="89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>
      <c r="A554" s="89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>
      <c r="A555" s="89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>
      <c r="A556" s="89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>
      <c r="A557" s="89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>
      <c r="A558" s="89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>
      <c r="A559" s="89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>
      <c r="A560" s="89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>
      <c r="A561" s="89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>
      <c r="A562" s="89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>
      <c r="A563" s="89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>
      <c r="A564" s="89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>
      <c r="A565" s="89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>
      <c r="A566" s="89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>
      <c r="A567" s="89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>
      <c r="A568" s="89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>
      <c r="A569" s="89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>
      <c r="A570" s="89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>
      <c r="A571" s="89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>
      <c r="A572" s="89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>
      <c r="A573" s="89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>
      <c r="A574" s="89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>
      <c r="A575" s="89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>
      <c r="A576" s="89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>
      <c r="A577" s="89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>
      <c r="A578" s="89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>
      <c r="A579" s="89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>
      <c r="A580" s="89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>
      <c r="A581" s="89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>
      <c r="A582" s="89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>
      <c r="A583" s="89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>
      <c r="A584" s="89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>
      <c r="A585" s="89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>
      <c r="A586" s="89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>
      <c r="A587" s="89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>
      <c r="A588" s="89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>
      <c r="A589" s="89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>
      <c r="A590" s="89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>
      <c r="A591" s="89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>
      <c r="A592" s="89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>
      <c r="A593" s="89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>
      <c r="A594" s="89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>
      <c r="A595" s="89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>
      <c r="A596" s="89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>
      <c r="A597" s="89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>
      <c r="A598" s="89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>
      <c r="A599" s="89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>
      <c r="A600" s="89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>
      <c r="A601" s="89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>
      <c r="A602" s="89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>
      <c r="A603" s="89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>
      <c r="A604" s="89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>
      <c r="A605" s="89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>
      <c r="A606" s="89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>
      <c r="A607" s="89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>
      <c r="A608" s="89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>
      <c r="A609" s="89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>
      <c r="A610" s="89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>
      <c r="A611" s="89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>
      <c r="A612" s="89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>
      <c r="A613" s="89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>
      <c r="A614" s="89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>
      <c r="A615" s="89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>
      <c r="A616" s="89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>
      <c r="A617" s="89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>
      <c r="A618" s="89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>
      <c r="A619" s="89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>
      <c r="A620" s="89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>
      <c r="A621" s="89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>
      <c r="A622" s="89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>
      <c r="A623" s="89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>
      <c r="A624" s="89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>
      <c r="A625" s="89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>
      <c r="A626" s="89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>
      <c r="A627" s="89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>
      <c r="A628" s="89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>
      <c r="A629" s="89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>
      <c r="A630" s="89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>
      <c r="A631" s="89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>
      <c r="A632" s="89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>
      <c r="A633" s="89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>
      <c r="A634" s="89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>
      <c r="A635" s="89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>
      <c r="A636" s="89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>
      <c r="A637" s="89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>
      <c r="A638" s="89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>
      <c r="A639" s="89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>
      <c r="A640" s="89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>
      <c r="A641" s="89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>
      <c r="A642" s="89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>
      <c r="A643" s="89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>
      <c r="A644" s="89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>
      <c r="A645" s="89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>
      <c r="A646" s="89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>
      <c r="A647" s="89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>
      <c r="A648" s="89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>
      <c r="A649" s="89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>
      <c r="A650" s="89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>
      <c r="A651" s="89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>
      <c r="A652" s="89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>
      <c r="A653" s="89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>
      <c r="A654" s="89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>
      <c r="A655" s="89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>
      <c r="A656" s="89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>
      <c r="A657" s="89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>
      <c r="A658" s="89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>
      <c r="A659" s="89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>
      <c r="A660" s="89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>
      <c r="A661" s="89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>
      <c r="A662" s="89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>
      <c r="A663" s="89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>
      <c r="A664" s="89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>
      <c r="A665" s="89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>
      <c r="A666" s="89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>
      <c r="A667" s="89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>
      <c r="A668" s="89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>
      <c r="A669" s="89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>
      <c r="A670" s="89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>
      <c r="A671" s="89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>
      <c r="A672" s="89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>
      <c r="A673" s="89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>
      <c r="A674" s="89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>
      <c r="A675" s="89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>
      <c r="A676" s="89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>
      <c r="A677" s="89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>
      <c r="A678" s="89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>
      <c r="A679" s="89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>
      <c r="A680" s="89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>
      <c r="A681" s="89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>
      <c r="A682" s="89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>
      <c r="A683" s="89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>
      <c r="A684" s="89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>
      <c r="A685" s="89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>
      <c r="A686" s="89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>
      <c r="A687" s="89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>
      <c r="A688" s="89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>
      <c r="A689" s="89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>
      <c r="A690" s="89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>
      <c r="A691" s="89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>
      <c r="A692" s="89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>
      <c r="A693" s="89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>
      <c r="A694" s="89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>
      <c r="A695" s="89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>
      <c r="A696" s="89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>
      <c r="A697" s="89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>
      <c r="A698" s="89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>
      <c r="A699" s="89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>
      <c r="A700" s="89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>
      <c r="A701" s="89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>
      <c r="A702" s="89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>
      <c r="A703" s="89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>
      <c r="A704" s="89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>
      <c r="A705" s="89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>
      <c r="A706" s="89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>
      <c r="A707" s="89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>
      <c r="A708" s="89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>
      <c r="A709" s="89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>
      <c r="A710" s="89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>
      <c r="A711" s="89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>
      <c r="A712" s="89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>
      <c r="A713" s="89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>
      <c r="A714" s="89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>
      <c r="A715" s="89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>
      <c r="A716" s="89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>
      <c r="A717" s="89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>
      <c r="A718" s="89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>
      <c r="A719" s="89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>
      <c r="A720" s="89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>
      <c r="A721" s="89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>
      <c r="A722" s="89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>
      <c r="A723" s="89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>
      <c r="A724" s="89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>
      <c r="A725" s="89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>
      <c r="A726" s="89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>
      <c r="A727" s="89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>
      <c r="A728" s="89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>
      <c r="A729" s="89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>
      <c r="A730" s="89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>
      <c r="A731" s="89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>
      <c r="A732" s="89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>
      <c r="A733" s="89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>
      <c r="A734" s="89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>
      <c r="A735" s="89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>
      <c r="A736" s="89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>
      <c r="A737" s="89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>
      <c r="A738" s="89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>
      <c r="A739" s="89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>
      <c r="A740" s="89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>
      <c r="A741" s="89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>
      <c r="A742" s="89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>
      <c r="A743" s="89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>
      <c r="A744" s="89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>
      <c r="A745" s="89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>
      <c r="A746" s="89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>
      <c r="A747" s="89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>
      <c r="A748" s="89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>
      <c r="A749" s="89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>
      <c r="A750" s="89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>
      <c r="A751" s="89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>
      <c r="A752" s="89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>
      <c r="A753" s="89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>
      <c r="A754" s="89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>
      <c r="A755" s="89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>
      <c r="A756" s="89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>
      <c r="A757" s="89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>
      <c r="A758" s="89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>
      <c r="A759" s="89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>
      <c r="A760" s="89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>
      <c r="A761" s="89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>
      <c r="A762" s="89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>
      <c r="A763" s="89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>
      <c r="A764" s="89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>
      <c r="A765" s="89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>
      <c r="A766" s="89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>
      <c r="A767" s="89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>
      <c r="A768" s="89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>
      <c r="A769" s="89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>
      <c r="A770" s="89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>
      <c r="A771" s="89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>
      <c r="A772" s="89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>
      <c r="A773" s="89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>
      <c r="A774" s="89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>
      <c r="A775" s="89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>
      <c r="A776" s="89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>
      <c r="A777" s="89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>
      <c r="A778" s="89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>
      <c r="A779" s="89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>
      <c r="A780" s="89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>
      <c r="A781" s="89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>
      <c r="A782" s="89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>
      <c r="A783" s="89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>
      <c r="A784" s="89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>
      <c r="A785" s="89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>
      <c r="A786" s="89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>
      <c r="A787" s="89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>
      <c r="A788" s="89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>
      <c r="A789" s="89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>
      <c r="A790" s="89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>
      <c r="A791" s="89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>
      <c r="A792" s="89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>
      <c r="A793" s="89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>
      <c r="A794" s="89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>
      <c r="A795" s="89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>
      <c r="A796" s="89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>
      <c r="A797" s="89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>
      <c r="A798" s="89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>
      <c r="A799" s="89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>
      <c r="A800" s="89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>
      <c r="A801" s="89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>
      <c r="A802" s="89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>
      <c r="A803" s="89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>
      <c r="A804" s="89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>
      <c r="A805" s="89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>
      <c r="A806" s="89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>
      <c r="A807" s="89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>
      <c r="A808" s="89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>
      <c r="A809" s="89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>
      <c r="A810" s="89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>
      <c r="A811" s="89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>
      <c r="A812" s="89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>
      <c r="A813" s="89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>
      <c r="A814" s="89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>
      <c r="A815" s="89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>
      <c r="A816" s="89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>
      <c r="A817" s="89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>
      <c r="A818" s="89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>
      <c r="A819" s="89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>
      <c r="A820" s="89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>
      <c r="A821" s="89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>
      <c r="A822" s="89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>
      <c r="A823" s="89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>
      <c r="A824" s="89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>
      <c r="A825" s="89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>
      <c r="A826" s="89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>
      <c r="A827" s="89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>
      <c r="A828" s="89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>
      <c r="A829" s="89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>
      <c r="A830" s="89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>
      <c r="A831" s="89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>
      <c r="A832" s="89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>
      <c r="A833" s="89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>
      <c r="A834" s="89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>
      <c r="A835" s="89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>
      <c r="A836" s="89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>
      <c r="A837" s="89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>
      <c r="A838" s="89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>
      <c r="A839" s="89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>
      <c r="A840" s="89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>
      <c r="A841" s="89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>
      <c r="A842" s="89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>
      <c r="A843" s="89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>
      <c r="A844" s="89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>
      <c r="A845" s="89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>
      <c r="A846" s="89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>
      <c r="A847" s="89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>
      <c r="A848" s="89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>
      <c r="A849" s="89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>
      <c r="A850" s="89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>
      <c r="A851" s="89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>
      <c r="A852" s="89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>
      <c r="A853" s="89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>
      <c r="A854" s="89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>
      <c r="A855" s="89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>
      <c r="A856" s="89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>
      <c r="A857" s="89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>
      <c r="A858" s="89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>
      <c r="A859" s="89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>
      <c r="A860" s="89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>
      <c r="A861" s="89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>
      <c r="A862" s="89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>
      <c r="A863" s="89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>
      <c r="A864" s="89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>
      <c r="A865" s="89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>
      <c r="A866" s="89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>
      <c r="A867" s="89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>
      <c r="A868" s="89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>
      <c r="A869" s="89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>
      <c r="A870" s="89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>
      <c r="A871" s="89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>
      <c r="A872" s="89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>
      <c r="A873" s="89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>
      <c r="A874" s="89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>
      <c r="A875" s="89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>
      <c r="A876" s="89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>
      <c r="A877" s="89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>
      <c r="A878" s="89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>
      <c r="A879" s="89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>
      <c r="A880" s="89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>
      <c r="A881" s="89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>
      <c r="A882" s="89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>
      <c r="A883" s="89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>
      <c r="A884" s="89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>
      <c r="A885" s="89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>
      <c r="A886" s="89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>
      <c r="A887" s="89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>
      <c r="A888" s="89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>
      <c r="A889" s="89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>
      <c r="A890" s="89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>
      <c r="A891" s="89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>
      <c r="A892" s="89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>
      <c r="A893" s="89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>
      <c r="A894" s="89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>
      <c r="A895" s="89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>
      <c r="A896" s="89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>
      <c r="A897" s="89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>
      <c r="A898" s="89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>
      <c r="A899" s="89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>
      <c r="A900" s="89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>
      <c r="A901" s="89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>
      <c r="A902" s="89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>
      <c r="A903" s="89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>
      <c r="A904" s="89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>
      <c r="A905" s="89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>
      <c r="A906" s="89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>
      <c r="A907" s="89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>
      <c r="A908" s="89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>
      <c r="A909" s="89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>
      <c r="A910" s="89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>
      <c r="A911" s="89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>
      <c r="A912" s="89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>
      <c r="A913" s="89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>
      <c r="A914" s="89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>
      <c r="A915" s="89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>
      <c r="A916" s="89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>
      <c r="A917" s="89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>
      <c r="A918" s="89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>
      <c r="A919" s="89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>
      <c r="A920" s="89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>
      <c r="A921" s="89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>
      <c r="A922" s="89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>
      <c r="A923" s="89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>
      <c r="A924" s="89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>
      <c r="A925" s="89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>
      <c r="A926" s="89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>
      <c r="A927" s="89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>
      <c r="A928" s="89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>
      <c r="A929" s="89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>
      <c r="A930" s="89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>
      <c r="A931" s="89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>
      <c r="A932" s="89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>
      <c r="A933" s="89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>
      <c r="A934" s="89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>
      <c r="A935" s="89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>
      <c r="A936" s="89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>
      <c r="A937" s="89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>
      <c r="A938" s="89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>
      <c r="A939" s="89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>
      <c r="A940" s="89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>
      <c r="A941" s="89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>
      <c r="A942" s="89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>
      <c r="A943" s="89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>
      <c r="A944" s="89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>
      <c r="A945" s="89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>
      <c r="A946" s="89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>
      <c r="A947" s="89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>
      <c r="A948" s="89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>
      <c r="A949" s="89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>
      <c r="A950" s="89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>
      <c r="A951" s="89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>
      <c r="A952" s="89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>
      <c r="A953" s="89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>
      <c r="A954" s="89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>
      <c r="A955" s="89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>
      <c r="A956" s="89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>
      <c r="A957" s="89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>
      <c r="A958" s="89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>
      <c r="A959" s="89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>
      <c r="A960" s="89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>
      <c r="A961" s="89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>
      <c r="A962" s="89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>
      <c r="A963" s="89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>
      <c r="A964" s="89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>
      <c r="A965" s="89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>
      <c r="A966" s="89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>
      <c r="A967" s="89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>
      <c r="A968" s="89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>
      <c r="A969" s="89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>
      <c r="A970" s="89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>
      <c r="A971" s="89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>
      <c r="A972" s="89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>
      <c r="A973" s="89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>
      <c r="A974" s="89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>
      <c r="A975" s="89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>
      <c r="A976" s="89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>
      <c r="A977" s="89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>
      <c r="A978" s="89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>
      <c r="A979" s="89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>
      <c r="A980" s="89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>
      <c r="A981" s="89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>
      <c r="A982" s="89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>
      <c r="A983" s="89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>
      <c r="A984" s="89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>
      <c r="A985" s="89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>
      <c r="A986" s="89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>
      <c r="A987" s="89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>
      <c r="A988" s="89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>
      <c r="A989" s="89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>
      <c r="A990" s="89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>
      <c r="A991" s="89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>
      <c r="A992" s="89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>
      <c r="A993" s="89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>
      <c r="A994" s="89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>
      <c r="A995" s="89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>
      <c r="A996" s="89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>
      <c r="A997" s="89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>
      <c r="A998" s="89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>
      <c r="A999" s="89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  <row r="1000">
      <c r="A1000" s="89"/>
      <c r="B1000" s="71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</row>
    <row r="1001">
      <c r="A1001" s="89"/>
      <c r="B1001" s="71"/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</row>
    <row r="1002">
      <c r="A1002" s="89"/>
      <c r="B1002" s="71"/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</row>
    <row r="1003">
      <c r="A1003" s="89"/>
      <c r="B1003" s="71"/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</row>
  </sheetData>
  <mergeCells count="7">
    <mergeCell ref="A2:A4"/>
    <mergeCell ref="A5:A9"/>
    <mergeCell ref="A10:A12"/>
    <mergeCell ref="A13:A16"/>
    <mergeCell ref="A18:A20"/>
    <mergeCell ref="A22:A23"/>
    <mergeCell ref="A25:A2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8" width="9.14"/>
  </cols>
  <sheetData>
    <row r="1" ht="14.25" customHeight="1">
      <c r="A1" s="99"/>
      <c r="B1" s="100" t="s">
        <v>178</v>
      </c>
      <c r="C1" s="101"/>
      <c r="D1" s="101"/>
      <c r="E1" s="101"/>
      <c r="F1" s="21"/>
      <c r="G1" s="102"/>
      <c r="H1" s="100" t="s">
        <v>106</v>
      </c>
      <c r="I1" s="101"/>
      <c r="J1" s="101"/>
      <c r="K1" s="101"/>
      <c r="L1" s="21"/>
      <c r="M1" s="103" t="s">
        <v>179</v>
      </c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ht="14.25" customHeight="1">
      <c r="A2" s="105"/>
      <c r="B2" s="105" t="s">
        <v>180</v>
      </c>
      <c r="C2" s="105" t="s">
        <v>181</v>
      </c>
      <c r="D2" s="105" t="s">
        <v>182</v>
      </c>
      <c r="E2" s="105" t="s">
        <v>183</v>
      </c>
      <c r="F2" s="105" t="s">
        <v>184</v>
      </c>
      <c r="G2" s="105"/>
      <c r="H2" s="105" t="s">
        <v>180</v>
      </c>
      <c r="I2" s="105" t="s">
        <v>181</v>
      </c>
      <c r="J2" s="105" t="s">
        <v>182</v>
      </c>
      <c r="K2" s="105" t="s">
        <v>183</v>
      </c>
      <c r="L2" s="105" t="s">
        <v>184</v>
      </c>
      <c r="M2" s="104"/>
      <c r="N2" s="106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ht="14.25" customHeight="1">
      <c r="A3" s="105" t="s">
        <v>185</v>
      </c>
      <c r="B3" s="105">
        <v>60.0</v>
      </c>
      <c r="C3" s="107">
        <v>132.0</v>
      </c>
      <c r="D3" s="107">
        <v>136.0</v>
      </c>
      <c r="E3" s="107">
        <v>139.0</v>
      </c>
      <c r="F3" s="107">
        <v>141.0</v>
      </c>
      <c r="G3" s="105" t="s">
        <v>186</v>
      </c>
      <c r="H3" s="105">
        <v>58.0</v>
      </c>
      <c r="I3" s="107">
        <v>119.0</v>
      </c>
      <c r="J3" s="107">
        <v>121.0</v>
      </c>
      <c r="K3" s="107">
        <v>122.0</v>
      </c>
      <c r="L3" s="107">
        <v>124.0</v>
      </c>
      <c r="M3" s="104"/>
      <c r="N3" s="106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ht="14.25" customHeight="1">
      <c r="A4" s="105" t="s">
        <v>187</v>
      </c>
      <c r="B4" s="105">
        <v>61.0</v>
      </c>
      <c r="C4" s="107">
        <v>136.0</v>
      </c>
      <c r="D4" s="107">
        <v>140.0</v>
      </c>
      <c r="E4" s="107">
        <v>144.0</v>
      </c>
      <c r="F4" s="107">
        <v>146.0</v>
      </c>
      <c r="G4" s="105" t="s">
        <v>188</v>
      </c>
      <c r="H4" s="105">
        <v>59.0</v>
      </c>
      <c r="I4" s="107">
        <v>124.0</v>
      </c>
      <c r="J4" s="107">
        <v>125.0</v>
      </c>
      <c r="K4" s="107">
        <v>126.0</v>
      </c>
      <c r="L4" s="107">
        <v>128.0</v>
      </c>
      <c r="M4" s="104"/>
      <c r="N4" s="108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ht="14.25" customHeight="1">
      <c r="A5" s="105" t="s">
        <v>189</v>
      </c>
      <c r="B5" s="105">
        <v>62.0</v>
      </c>
      <c r="C5" s="107">
        <v>141.0</v>
      </c>
      <c r="D5" s="107">
        <v>144.0</v>
      </c>
      <c r="E5" s="107">
        <v>148.0</v>
      </c>
      <c r="F5" s="107">
        <v>150.0</v>
      </c>
      <c r="G5" s="105" t="s">
        <v>185</v>
      </c>
      <c r="H5" s="105">
        <v>60.0</v>
      </c>
      <c r="I5" s="107">
        <v>128.0</v>
      </c>
      <c r="J5" s="107">
        <v>129.0</v>
      </c>
      <c r="K5" s="107">
        <v>131.0</v>
      </c>
      <c r="L5" s="107">
        <v>133.0</v>
      </c>
      <c r="M5" s="104"/>
      <c r="N5" s="108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ht="14.25" customHeight="1">
      <c r="A6" s="105" t="s">
        <v>190</v>
      </c>
      <c r="B6" s="105">
        <v>63.0</v>
      </c>
      <c r="C6" s="107">
        <v>145.0</v>
      </c>
      <c r="D6" s="107">
        <v>149.0</v>
      </c>
      <c r="E6" s="107">
        <v>153.0</v>
      </c>
      <c r="F6" s="107">
        <v>155.0</v>
      </c>
      <c r="G6" s="105" t="s">
        <v>187</v>
      </c>
      <c r="H6" s="105">
        <v>61.0</v>
      </c>
      <c r="I6" s="107">
        <v>132.0</v>
      </c>
      <c r="J6" s="107">
        <v>134.0</v>
      </c>
      <c r="K6" s="107">
        <v>135.0</v>
      </c>
      <c r="L6" s="107">
        <v>137.0</v>
      </c>
      <c r="M6" s="104"/>
      <c r="N6" s="106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ht="14.25" customHeight="1">
      <c r="A7" s="105" t="s">
        <v>191</v>
      </c>
      <c r="B7" s="105">
        <v>64.0</v>
      </c>
      <c r="C7" s="107">
        <v>150.0</v>
      </c>
      <c r="D7" s="107">
        <v>154.0</v>
      </c>
      <c r="E7" s="107">
        <v>158.0</v>
      </c>
      <c r="F7" s="107">
        <v>160.0</v>
      </c>
      <c r="G7" s="105" t="s">
        <v>189</v>
      </c>
      <c r="H7" s="105">
        <v>62.0</v>
      </c>
      <c r="I7" s="107">
        <v>136.0</v>
      </c>
      <c r="J7" s="107">
        <v>138.0</v>
      </c>
      <c r="K7" s="107">
        <v>140.0</v>
      </c>
      <c r="L7" s="107">
        <v>142.0</v>
      </c>
      <c r="M7" s="104"/>
      <c r="N7" s="108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ht="14.25" customHeight="1">
      <c r="A8" s="105" t="s">
        <v>192</v>
      </c>
      <c r="B8" s="105">
        <v>65.0</v>
      </c>
      <c r="C8" s="107">
        <v>155.0</v>
      </c>
      <c r="D8" s="107">
        <v>159.0</v>
      </c>
      <c r="E8" s="107">
        <v>163.0</v>
      </c>
      <c r="F8" s="107">
        <v>165.0</v>
      </c>
      <c r="G8" s="105" t="s">
        <v>190</v>
      </c>
      <c r="H8" s="105">
        <v>63.0</v>
      </c>
      <c r="I8" s="107">
        <v>141.0</v>
      </c>
      <c r="J8" s="107">
        <v>143.0</v>
      </c>
      <c r="K8" s="107">
        <v>144.0</v>
      </c>
      <c r="L8" s="107">
        <v>146.0</v>
      </c>
      <c r="M8" s="104"/>
      <c r="N8" s="108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ht="14.25" customHeight="1">
      <c r="A9" s="105" t="s">
        <v>193</v>
      </c>
      <c r="B9" s="105">
        <v>66.0</v>
      </c>
      <c r="C9" s="107">
        <v>160.0</v>
      </c>
      <c r="D9" s="107">
        <v>163.0</v>
      </c>
      <c r="E9" s="107">
        <v>168.0</v>
      </c>
      <c r="F9" s="107">
        <v>170.0</v>
      </c>
      <c r="G9" s="105" t="s">
        <v>191</v>
      </c>
      <c r="H9" s="105">
        <v>64.0</v>
      </c>
      <c r="I9" s="107">
        <v>145.0</v>
      </c>
      <c r="J9" s="107">
        <v>147.0</v>
      </c>
      <c r="K9" s="107">
        <v>149.0</v>
      </c>
      <c r="L9" s="107">
        <v>151.0</v>
      </c>
      <c r="M9" s="104"/>
      <c r="N9" s="108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ht="14.25" customHeight="1">
      <c r="A10" s="105" t="s">
        <v>194</v>
      </c>
      <c r="B10" s="105">
        <v>67.0</v>
      </c>
      <c r="C10" s="107">
        <v>165.0</v>
      </c>
      <c r="D10" s="107">
        <v>169.0</v>
      </c>
      <c r="E10" s="107">
        <v>174.0</v>
      </c>
      <c r="F10" s="107">
        <v>176.0</v>
      </c>
      <c r="G10" s="105" t="s">
        <v>192</v>
      </c>
      <c r="H10" s="105">
        <v>65.0</v>
      </c>
      <c r="I10" s="107">
        <v>150.0</v>
      </c>
      <c r="J10" s="107">
        <v>152.0</v>
      </c>
      <c r="K10" s="107">
        <v>154.0</v>
      </c>
      <c r="L10" s="107">
        <v>156.0</v>
      </c>
      <c r="M10" s="104"/>
      <c r="N10" s="106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ht="14.25" customHeight="1">
      <c r="A11" s="105" t="s">
        <v>195</v>
      </c>
      <c r="B11" s="105">
        <v>68.0</v>
      </c>
      <c r="C11" s="107">
        <v>170.0</v>
      </c>
      <c r="D11" s="107">
        <v>174.0</v>
      </c>
      <c r="E11" s="107">
        <v>179.0</v>
      </c>
      <c r="F11" s="107">
        <v>181.0</v>
      </c>
      <c r="G11" s="105" t="s">
        <v>193</v>
      </c>
      <c r="H11" s="105">
        <v>66.0</v>
      </c>
      <c r="I11" s="107">
        <v>155.0</v>
      </c>
      <c r="J11" s="107">
        <v>156.0</v>
      </c>
      <c r="K11" s="107">
        <v>158.0</v>
      </c>
      <c r="L11" s="107">
        <v>161.0</v>
      </c>
      <c r="M11" s="104"/>
      <c r="N11" s="108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ht="14.25" customHeight="1">
      <c r="A12" s="105" t="s">
        <v>196</v>
      </c>
      <c r="B12" s="105">
        <v>69.0</v>
      </c>
      <c r="C12" s="107">
        <v>175.0</v>
      </c>
      <c r="D12" s="107">
        <v>179.0</v>
      </c>
      <c r="E12" s="107">
        <v>184.0</v>
      </c>
      <c r="F12" s="107">
        <v>186.0</v>
      </c>
      <c r="G12" s="105" t="s">
        <v>194</v>
      </c>
      <c r="H12" s="105">
        <v>67.0</v>
      </c>
      <c r="I12" s="107">
        <v>159.0</v>
      </c>
      <c r="J12" s="107">
        <v>161.0</v>
      </c>
      <c r="K12" s="107">
        <v>163.0</v>
      </c>
      <c r="L12" s="107">
        <v>166.0</v>
      </c>
      <c r="M12" s="104"/>
      <c r="N12" s="108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ht="14.25" customHeight="1">
      <c r="A13" s="105" t="s">
        <v>197</v>
      </c>
      <c r="B13" s="105">
        <v>70.0</v>
      </c>
      <c r="C13" s="107">
        <v>180.0</v>
      </c>
      <c r="D13" s="107">
        <v>185.0</v>
      </c>
      <c r="E13" s="107">
        <v>189.0</v>
      </c>
      <c r="F13" s="107">
        <v>192.0</v>
      </c>
      <c r="G13" s="105" t="s">
        <v>195</v>
      </c>
      <c r="H13" s="105">
        <v>68.0</v>
      </c>
      <c r="I13" s="107">
        <v>164.0</v>
      </c>
      <c r="J13" s="107">
        <v>166.0</v>
      </c>
      <c r="K13" s="107">
        <v>168.0</v>
      </c>
      <c r="L13" s="107">
        <v>171.0</v>
      </c>
      <c r="M13" s="104"/>
      <c r="N13" s="108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ht="14.25" customHeight="1">
      <c r="A14" s="105" t="s">
        <v>198</v>
      </c>
      <c r="B14" s="105">
        <v>71.0</v>
      </c>
      <c r="C14" s="107">
        <v>185.0</v>
      </c>
      <c r="D14" s="107">
        <v>189.0</v>
      </c>
      <c r="E14" s="107">
        <v>194.0</v>
      </c>
      <c r="F14" s="107">
        <v>197.0</v>
      </c>
      <c r="G14" s="105" t="s">
        <v>196</v>
      </c>
      <c r="H14" s="105">
        <v>69.0</v>
      </c>
      <c r="I14" s="107">
        <v>169.0</v>
      </c>
      <c r="J14" s="107">
        <v>171.0</v>
      </c>
      <c r="K14" s="107">
        <v>173.0</v>
      </c>
      <c r="L14" s="107">
        <v>176.0</v>
      </c>
      <c r="M14" s="104"/>
      <c r="N14" s="106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ht="14.25" customHeight="1">
      <c r="A15" s="105" t="s">
        <v>199</v>
      </c>
      <c r="B15" s="105">
        <v>72.0</v>
      </c>
      <c r="C15" s="107">
        <v>190.0</v>
      </c>
      <c r="D15" s="107">
        <v>195.0</v>
      </c>
      <c r="E15" s="107">
        <v>200.0</v>
      </c>
      <c r="F15" s="107">
        <v>203.0</v>
      </c>
      <c r="G15" s="105" t="s">
        <v>197</v>
      </c>
      <c r="H15" s="105">
        <v>70.0</v>
      </c>
      <c r="I15" s="107">
        <v>174.0</v>
      </c>
      <c r="J15" s="107">
        <v>176.0</v>
      </c>
      <c r="K15" s="107">
        <v>178.0</v>
      </c>
      <c r="L15" s="107">
        <v>181.0</v>
      </c>
      <c r="M15" s="104"/>
      <c r="N15" s="108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ht="14.25" customHeight="1">
      <c r="A16" s="105" t="s">
        <v>200</v>
      </c>
      <c r="B16" s="105">
        <v>73.0</v>
      </c>
      <c r="C16" s="109">
        <v>194.0</v>
      </c>
      <c r="D16" s="107">
        <v>200.0</v>
      </c>
      <c r="E16" s="107">
        <v>205.0</v>
      </c>
      <c r="F16" s="107">
        <v>208.0</v>
      </c>
      <c r="G16" s="105" t="s">
        <v>198</v>
      </c>
      <c r="H16" s="105">
        <v>71.0</v>
      </c>
      <c r="I16" s="107">
        <v>179.0</v>
      </c>
      <c r="J16" s="107">
        <v>181.0</v>
      </c>
      <c r="K16" s="107">
        <v>183.0</v>
      </c>
      <c r="L16" s="107">
        <v>186.0</v>
      </c>
      <c r="M16" s="104"/>
      <c r="N16" s="108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ht="14.25" customHeight="1">
      <c r="A17" s="105" t="s">
        <v>201</v>
      </c>
      <c r="B17" s="105">
        <v>74.0</v>
      </c>
      <c r="C17" s="109">
        <v>201.0</v>
      </c>
      <c r="D17" s="107">
        <v>206.0</v>
      </c>
      <c r="E17" s="107">
        <v>211.0</v>
      </c>
      <c r="F17" s="107">
        <v>214.0</v>
      </c>
      <c r="G17" s="105" t="s">
        <v>199</v>
      </c>
      <c r="H17" s="105">
        <v>72.0</v>
      </c>
      <c r="I17" s="107">
        <v>184.0</v>
      </c>
      <c r="J17" s="107">
        <v>186.0</v>
      </c>
      <c r="K17" s="107">
        <v>188.0</v>
      </c>
      <c r="L17" s="107">
        <v>191.0</v>
      </c>
      <c r="M17" s="104"/>
      <c r="N17" s="108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ht="14.25" customHeight="1">
      <c r="A18" s="105" t="s">
        <v>202</v>
      </c>
      <c r="B18" s="105">
        <v>75.0</v>
      </c>
      <c r="C18" s="109">
        <v>206.0</v>
      </c>
      <c r="D18" s="107">
        <v>212.0</v>
      </c>
      <c r="E18" s="107">
        <v>217.0</v>
      </c>
      <c r="F18" s="107">
        <v>220.0</v>
      </c>
      <c r="G18" s="105" t="s">
        <v>200</v>
      </c>
      <c r="H18" s="105">
        <v>73.0</v>
      </c>
      <c r="I18" s="107">
        <v>189.0</v>
      </c>
      <c r="J18" s="107">
        <v>191.0</v>
      </c>
      <c r="K18" s="107">
        <v>194.0</v>
      </c>
      <c r="L18" s="107">
        <v>197.0</v>
      </c>
      <c r="M18" s="104"/>
      <c r="N18" s="106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ht="14.25" customHeight="1">
      <c r="A19" s="105" t="s">
        <v>203</v>
      </c>
      <c r="B19" s="105">
        <v>76.0</v>
      </c>
      <c r="C19" s="109">
        <v>212.0</v>
      </c>
      <c r="D19" s="107">
        <v>217.0</v>
      </c>
      <c r="E19" s="107">
        <v>223.0</v>
      </c>
      <c r="F19" s="107">
        <v>226.0</v>
      </c>
      <c r="G19" s="105" t="s">
        <v>201</v>
      </c>
      <c r="H19" s="105">
        <v>74.0</v>
      </c>
      <c r="I19" s="107">
        <v>194.0</v>
      </c>
      <c r="J19" s="107">
        <v>197.0</v>
      </c>
      <c r="K19" s="107">
        <v>199.0</v>
      </c>
      <c r="L19" s="107">
        <v>202.0</v>
      </c>
      <c r="M19" s="104"/>
      <c r="N19" s="106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ht="14.25" customHeight="1">
      <c r="A20" s="105" t="s">
        <v>204</v>
      </c>
      <c r="B20" s="105">
        <v>77.0</v>
      </c>
      <c r="C20" s="109">
        <v>218.0</v>
      </c>
      <c r="D20" s="107">
        <v>223.0</v>
      </c>
      <c r="E20" s="107">
        <v>229.0</v>
      </c>
      <c r="F20" s="107">
        <v>232.0</v>
      </c>
      <c r="G20" s="105" t="s">
        <v>202</v>
      </c>
      <c r="H20" s="105">
        <v>75.0</v>
      </c>
      <c r="I20" s="107">
        <v>200.0</v>
      </c>
      <c r="J20" s="107">
        <v>202.0</v>
      </c>
      <c r="K20" s="107">
        <v>204.0</v>
      </c>
      <c r="L20" s="107">
        <v>208.0</v>
      </c>
      <c r="M20" s="104"/>
      <c r="N20" s="106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ht="14.25" customHeight="1">
      <c r="A21" s="105" t="s">
        <v>205</v>
      </c>
      <c r="B21" s="105">
        <v>78.0</v>
      </c>
      <c r="C21" s="109">
        <v>223.0</v>
      </c>
      <c r="D21" s="107">
        <v>229.0</v>
      </c>
      <c r="E21" s="107">
        <v>235.0</v>
      </c>
      <c r="F21" s="107">
        <v>238.0</v>
      </c>
      <c r="G21" s="105" t="s">
        <v>203</v>
      </c>
      <c r="H21" s="105">
        <v>76.0</v>
      </c>
      <c r="I21" s="107">
        <v>205.0</v>
      </c>
      <c r="J21" s="107">
        <v>207.0</v>
      </c>
      <c r="K21" s="107">
        <v>210.0</v>
      </c>
      <c r="L21" s="107">
        <v>213.0</v>
      </c>
      <c r="M21" s="104"/>
      <c r="N21" s="106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ht="14.25" customHeight="1">
      <c r="A22" s="105" t="s">
        <v>206</v>
      </c>
      <c r="B22" s="105">
        <v>79.0</v>
      </c>
      <c r="C22" s="109">
        <v>229.0</v>
      </c>
      <c r="D22" s="107">
        <v>235.0</v>
      </c>
      <c r="E22" s="107">
        <v>241.0</v>
      </c>
      <c r="F22" s="107">
        <v>244.0</v>
      </c>
      <c r="G22" s="105" t="s">
        <v>204</v>
      </c>
      <c r="H22" s="105">
        <v>77.0</v>
      </c>
      <c r="I22" s="107">
        <v>210.0</v>
      </c>
      <c r="J22" s="107">
        <v>213.0</v>
      </c>
      <c r="K22" s="107">
        <v>215.0</v>
      </c>
      <c r="L22" s="107">
        <v>219.0</v>
      </c>
      <c r="M22" s="104"/>
      <c r="N22" s="106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ht="14.25" customHeight="1">
      <c r="A23" s="105" t="s">
        <v>207</v>
      </c>
      <c r="B23" s="105">
        <v>80.0</v>
      </c>
      <c r="C23" s="109">
        <v>234.0</v>
      </c>
      <c r="D23" s="107">
        <v>240.0</v>
      </c>
      <c r="E23" s="107">
        <v>247.0</v>
      </c>
      <c r="F23" s="107">
        <v>250.0</v>
      </c>
      <c r="G23" s="105" t="s">
        <v>205</v>
      </c>
      <c r="H23" s="105">
        <v>78.0</v>
      </c>
      <c r="I23" s="107">
        <v>216.0</v>
      </c>
      <c r="J23" s="107">
        <v>218.0</v>
      </c>
      <c r="K23" s="107">
        <v>221.0</v>
      </c>
      <c r="L23" s="107">
        <v>225.0</v>
      </c>
      <c r="M23" s="104"/>
      <c r="N23" s="106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ht="14.25" customHeight="1">
      <c r="A24" s="110"/>
      <c r="B24" s="110" t="s">
        <v>208</v>
      </c>
      <c r="C24" s="111">
        <v>0.2</v>
      </c>
      <c r="D24" s="111">
        <v>0.22</v>
      </c>
      <c r="E24" s="111">
        <v>0.24</v>
      </c>
      <c r="F24" s="111">
        <v>0.26</v>
      </c>
      <c r="G24" s="110"/>
      <c r="H24" s="110" t="s">
        <v>208</v>
      </c>
      <c r="I24" s="111">
        <v>0.3</v>
      </c>
      <c r="J24" s="111">
        <v>0.32</v>
      </c>
      <c r="K24" s="111">
        <v>0.34</v>
      </c>
      <c r="L24" s="111">
        <v>0.36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ht="14.2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6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ht="14.2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6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ht="14.2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6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ht="14.2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6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ht="14.25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6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ht="14.2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6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ht="14.2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6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ht="14.2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6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ht="14.2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6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ht="14.2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6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ht="14.2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6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ht="14.2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6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ht="14.2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6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ht="14.2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6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ht="14.2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6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ht="14.2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6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ht="14.2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6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</row>
    <row r="42" ht="14.2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6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</row>
    <row r="43" ht="14.2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6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</row>
    <row r="44" ht="14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6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ht="14.2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6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ht="14.2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6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ht="14.2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6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ht="14.2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6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</row>
    <row r="49" ht="14.2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6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</row>
    <row r="50" ht="14.2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6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</row>
    <row r="51" ht="14.2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6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</row>
    <row r="52" ht="14.2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6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</row>
    <row r="53" ht="14.2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6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</row>
    <row r="54" ht="14.2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6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</row>
    <row r="55" ht="14.2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6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</row>
    <row r="56" ht="14.2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6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</row>
    <row r="57" ht="14.2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6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</row>
    <row r="58" ht="14.25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6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</row>
    <row r="59" ht="14.2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6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</row>
    <row r="60" ht="14.25" customHeight="1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6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</row>
    <row r="61" ht="14.2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6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</row>
    <row r="62" ht="14.2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6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</row>
    <row r="63" ht="14.25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6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</row>
    <row r="64" ht="14.25" customHeight="1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6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</row>
    <row r="65" ht="14.2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6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</row>
    <row r="66" ht="14.25" customHeight="1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6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</row>
    <row r="67" ht="14.2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6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</row>
    <row r="68" ht="14.2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6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</row>
    <row r="69" ht="14.2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6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</row>
    <row r="70" ht="14.2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6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</row>
    <row r="71" ht="14.25" customHeight="1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6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</row>
    <row r="72" ht="14.25" customHeigh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6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</row>
    <row r="73" ht="14.25" customHeight="1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6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</row>
    <row r="74" ht="14.2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6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</row>
    <row r="75" ht="14.2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6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</row>
    <row r="76" ht="14.2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6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</row>
    <row r="77" ht="14.25" customHeight="1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6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</row>
    <row r="78" ht="14.25" customHeight="1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6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</row>
    <row r="79" ht="14.25" customHeight="1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6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</row>
    <row r="80" ht="14.25" customHeight="1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6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</row>
    <row r="81" ht="14.25" customHeight="1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6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</row>
    <row r="82" ht="14.25" customHeight="1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6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</row>
    <row r="83" ht="14.2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6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</row>
    <row r="84" ht="14.25" customHeight="1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6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</row>
    <row r="85" ht="14.25" customHeight="1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6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</row>
    <row r="86" ht="14.25" customHeight="1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6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</row>
    <row r="87" ht="14.25" customHeight="1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6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</row>
    <row r="88" ht="14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6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</row>
    <row r="89" ht="14.25" customHeight="1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6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</row>
    <row r="90" ht="14.25" customHeight="1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6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</row>
    <row r="91" ht="14.25" customHeight="1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6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</row>
    <row r="92" ht="14.25" customHeight="1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6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</row>
    <row r="93" ht="14.25" customHeight="1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6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</row>
    <row r="94" ht="14.2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6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</row>
    <row r="95" ht="14.2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6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</row>
    <row r="96" ht="14.2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6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</row>
    <row r="97" ht="14.25" customHeight="1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6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</row>
    <row r="98" ht="14.25" customHeight="1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6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</row>
    <row r="99" ht="14.25" customHeight="1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6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</row>
    <row r="100" ht="14.25" customHeight="1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6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</row>
    <row r="101" ht="14.25" customHeight="1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6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</row>
    <row r="102" ht="14.25" customHeigh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6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</row>
    <row r="103" ht="14.25" customHeight="1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6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</row>
    <row r="104" ht="14.25" customHeigh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6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</row>
    <row r="105" ht="14.2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6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</row>
    <row r="106" ht="14.25" customHeight="1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6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</row>
    <row r="107" ht="14.25" customHeight="1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6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</row>
    <row r="108" ht="14.25" customHeight="1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6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</row>
    <row r="109" ht="14.25" customHeight="1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6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</row>
    <row r="110" ht="14.25" customHeight="1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6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</row>
    <row r="111" ht="14.25" customHeight="1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6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</row>
    <row r="112" ht="14.25" customHeight="1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6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</row>
    <row r="113" ht="14.25" customHeight="1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6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</row>
    <row r="114" ht="14.25" customHeight="1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6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</row>
    <row r="115" ht="14.25" customHeight="1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6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</row>
    <row r="116" ht="14.2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6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</row>
    <row r="117" ht="14.2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6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</row>
    <row r="118" ht="14.25" customHeigh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6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</row>
    <row r="119" ht="14.25" customHeigh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6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</row>
    <row r="120" ht="14.25" customHeight="1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6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</row>
    <row r="121" ht="14.25" customHeight="1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6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</row>
    <row r="122" ht="14.25" customHeight="1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6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</row>
    <row r="123" ht="14.25" customHeight="1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6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</row>
    <row r="124" ht="14.2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6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</row>
    <row r="125" ht="14.25" customHeight="1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6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</row>
    <row r="126" ht="14.25" customHeight="1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6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</row>
    <row r="127" ht="14.25" customHeight="1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6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</row>
    <row r="128" ht="14.25" customHeight="1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6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</row>
    <row r="129" ht="14.25" customHeight="1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6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</row>
    <row r="130" ht="14.25" customHeight="1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6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</row>
    <row r="131" ht="14.25" customHeight="1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6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</row>
    <row r="132" ht="14.25" customHeight="1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6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</row>
    <row r="133" ht="14.25" customHeight="1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6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</row>
    <row r="134" ht="14.25" customHeight="1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6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</row>
    <row r="135" ht="14.25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6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</row>
    <row r="136" ht="14.25" customHeight="1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6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</row>
    <row r="137" ht="14.25" customHeight="1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6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</row>
    <row r="138" ht="14.25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6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</row>
    <row r="139" ht="14.25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6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</row>
    <row r="140" ht="14.25" customHeight="1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6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</row>
    <row r="141" ht="14.25" customHeight="1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6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</row>
    <row r="142" ht="14.25" customHeight="1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6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</row>
    <row r="143" ht="14.25" customHeigh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6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</row>
    <row r="144" ht="14.25" customHeight="1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6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</row>
    <row r="145" ht="14.25" customHeight="1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6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</row>
    <row r="146" ht="14.25" customHeight="1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6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</row>
    <row r="147" ht="14.25" customHeight="1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6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</row>
    <row r="148" ht="14.25" customHeight="1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6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</row>
    <row r="149" ht="14.25" customHeight="1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6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</row>
    <row r="150" ht="14.25" customHeight="1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6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</row>
    <row r="151" ht="14.25" customHeight="1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6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</row>
    <row r="152" ht="14.25" customHeigh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6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</row>
    <row r="153" ht="14.25" customHeight="1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6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</row>
    <row r="154" ht="14.25" customHeight="1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6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</row>
    <row r="155" ht="14.25" customHeight="1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6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</row>
    <row r="156" ht="14.2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6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</row>
    <row r="157" ht="14.25" customHeight="1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6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</row>
    <row r="158" ht="14.25" customHeight="1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6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</row>
    <row r="159" ht="14.25" customHeight="1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6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</row>
    <row r="160" ht="14.25" customHeight="1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6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</row>
    <row r="161" ht="14.25" customHeight="1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6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</row>
    <row r="162" ht="14.25" customHeight="1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6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</row>
    <row r="163" ht="14.25" customHeight="1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6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</row>
    <row r="164" ht="14.25" customHeight="1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6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</row>
    <row r="165" ht="14.25" customHeight="1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6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</row>
    <row r="166" ht="14.25" customHeight="1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6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</row>
    <row r="167" ht="14.25" customHeight="1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6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</row>
    <row r="168" ht="14.25" customHeight="1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6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</row>
    <row r="169" ht="14.25" customHeight="1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6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</row>
    <row r="170" ht="14.25" customHeight="1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6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</row>
    <row r="171" ht="14.25" customHeight="1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6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</row>
    <row r="172" ht="14.2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6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</row>
    <row r="173" ht="14.2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6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</row>
    <row r="174" ht="14.2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6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</row>
    <row r="175" ht="14.25" customHeight="1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6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</row>
    <row r="176" ht="14.25" customHeight="1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6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</row>
    <row r="177" ht="14.25" customHeight="1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6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</row>
    <row r="178" ht="14.25" customHeight="1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6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</row>
    <row r="179" ht="14.25" customHeight="1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6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</row>
    <row r="180" ht="14.25" customHeight="1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6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</row>
    <row r="181" ht="14.25" customHeight="1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6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</row>
    <row r="182" ht="14.25" customHeight="1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6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</row>
    <row r="183" ht="14.25" customHeight="1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6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</row>
    <row r="184" ht="14.25" customHeight="1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6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</row>
    <row r="185" ht="14.25" customHeight="1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6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</row>
    <row r="186" ht="14.25" customHeight="1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6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</row>
    <row r="187" ht="14.25" customHeight="1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6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</row>
    <row r="188" ht="14.25" customHeight="1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6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</row>
    <row r="189" ht="14.25" customHeight="1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6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</row>
    <row r="190" ht="14.25" customHeight="1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6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</row>
    <row r="191" ht="14.25" customHeight="1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6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</row>
    <row r="192" ht="14.2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6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</row>
    <row r="193" ht="14.25" customHeight="1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6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</row>
    <row r="194" ht="14.25" customHeight="1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6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</row>
    <row r="195" ht="14.25" customHeight="1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6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</row>
    <row r="196" ht="14.25" customHeight="1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6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</row>
    <row r="197" ht="14.25" customHeight="1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6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</row>
    <row r="198" ht="14.2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6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</row>
    <row r="199" ht="14.25" customHeight="1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6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</row>
    <row r="200" ht="14.25" customHeight="1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6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</row>
    <row r="201" ht="14.25" customHeight="1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6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</row>
    <row r="202" ht="14.25" customHeight="1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6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</row>
    <row r="203" ht="14.25" customHeight="1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6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</row>
    <row r="204" ht="14.25" customHeight="1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6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</row>
    <row r="205" ht="14.25" customHeight="1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</row>
    <row r="206" ht="14.25" customHeight="1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</row>
    <row r="207" ht="14.25" customHeight="1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</row>
    <row r="208" ht="14.25" customHeight="1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</row>
    <row r="209" ht="14.2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</row>
    <row r="210" ht="14.2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</row>
    <row r="211" ht="14.2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</row>
    <row r="212" ht="14.25" customHeigh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</row>
    <row r="213" ht="14.25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</row>
    <row r="214" ht="14.2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</row>
    <row r="215" ht="14.2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</row>
    <row r="216" ht="14.25" customHeigh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</row>
    <row r="217" ht="14.2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</row>
    <row r="218" ht="14.2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</row>
    <row r="219" ht="14.25" customHeigh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</row>
    <row r="220" ht="14.25" customHeigh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</row>
    <row r="221" ht="14.2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</row>
    <row r="222" ht="14.25" customHeigh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</row>
    <row r="223" ht="14.25" customHeigh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</row>
    <row r="224" ht="14.25" customHeigh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</row>
    <row r="225" ht="14.25" customHeight="1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</row>
    <row r="226" ht="14.25" customHeight="1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6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</row>
    <row r="227" ht="14.25" customHeight="1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6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</row>
    <row r="228" ht="14.2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</row>
    <row r="229" ht="14.25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</row>
    <row r="230" ht="14.25" customHeight="1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</row>
    <row r="231" ht="14.25" customHeight="1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</row>
    <row r="232" ht="14.25" customHeight="1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</row>
    <row r="233" ht="14.25" customHeight="1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</row>
    <row r="234" ht="14.25" customHeight="1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</row>
    <row r="235" ht="14.25" customHeight="1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</row>
    <row r="236" ht="14.25" customHeight="1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</row>
    <row r="237" ht="14.25" customHeight="1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</row>
    <row r="238" ht="14.25" customHeight="1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</row>
    <row r="239" ht="14.25" customHeight="1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</row>
    <row r="240" ht="14.25" customHeight="1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</row>
    <row r="241" ht="14.25" customHeight="1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</row>
    <row r="242" ht="14.25" customHeight="1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</row>
    <row r="243" ht="14.25" customHeight="1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</row>
    <row r="244" ht="14.25" customHeight="1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</row>
    <row r="245" ht="14.25" customHeight="1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6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</row>
    <row r="246" ht="14.2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</row>
    <row r="247" ht="14.25" customHeight="1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6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</row>
    <row r="248" ht="14.25" customHeight="1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</row>
    <row r="249" ht="14.25" customHeight="1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6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</row>
    <row r="250" ht="14.25" customHeight="1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</row>
    <row r="251" ht="14.25" customHeight="1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6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</row>
    <row r="252" ht="14.25" customHeight="1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6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</row>
    <row r="253" ht="14.25" customHeight="1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6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</row>
    <row r="254" ht="14.25" customHeight="1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6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</row>
    <row r="255" ht="14.25" customHeight="1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6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</row>
    <row r="256" ht="14.25" customHeight="1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6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</row>
    <row r="257" ht="14.25" customHeight="1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6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</row>
    <row r="258" ht="14.25" customHeight="1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6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</row>
    <row r="259" ht="14.25" customHeight="1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6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</row>
    <row r="260" ht="14.25" customHeight="1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6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</row>
    <row r="261" ht="14.25" customHeight="1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6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</row>
    <row r="262" ht="14.25" customHeight="1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6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</row>
    <row r="263" ht="14.25" customHeight="1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6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</row>
    <row r="264" ht="14.2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6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</row>
    <row r="265" ht="14.25" customHeight="1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6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</row>
    <row r="266" ht="14.25" customHeight="1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6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</row>
    <row r="267" ht="14.25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6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</row>
    <row r="268" ht="14.25" customHeight="1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6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</row>
    <row r="269" ht="14.25" customHeight="1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6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</row>
    <row r="270" ht="14.25" customHeight="1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6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</row>
    <row r="271" ht="14.25" customHeight="1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6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</row>
    <row r="272" ht="14.25" customHeight="1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6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</row>
    <row r="273" ht="14.25" customHeight="1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6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</row>
    <row r="274" ht="14.25" customHeight="1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6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</row>
    <row r="275" ht="14.25" customHeight="1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6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</row>
    <row r="276" ht="14.25" customHeight="1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6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</row>
    <row r="277" ht="14.25" customHeight="1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6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</row>
    <row r="278" ht="14.25" customHeight="1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6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</row>
    <row r="279" ht="14.25" customHeight="1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6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</row>
    <row r="280" ht="14.25" customHeight="1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6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</row>
    <row r="281" ht="14.25" customHeight="1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6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</row>
    <row r="282" ht="14.2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6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</row>
    <row r="283" ht="14.25" customHeight="1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6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</row>
    <row r="284" ht="14.25" customHeight="1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6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</row>
    <row r="285" ht="14.25" customHeight="1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6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</row>
    <row r="286" ht="14.25" customHeight="1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6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</row>
    <row r="287" ht="14.25" customHeight="1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6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</row>
    <row r="288" ht="14.25" customHeight="1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6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</row>
    <row r="289" ht="14.25" customHeight="1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6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</row>
    <row r="290" ht="14.25" customHeight="1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6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</row>
    <row r="291" ht="14.25" customHeight="1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6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</row>
    <row r="292" ht="14.25" customHeight="1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6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</row>
    <row r="293" ht="14.25" customHeight="1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6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</row>
    <row r="294" ht="14.25" customHeight="1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6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</row>
    <row r="295" ht="14.25" customHeight="1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6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</row>
    <row r="296" ht="14.25" customHeight="1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6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</row>
    <row r="297" ht="14.25" customHeight="1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6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</row>
    <row r="298" ht="14.25" customHeight="1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6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</row>
    <row r="299" ht="14.25" customHeight="1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6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</row>
    <row r="300" ht="14.2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6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</row>
    <row r="301" ht="14.25" customHeight="1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6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</row>
    <row r="302" ht="14.25" customHeight="1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6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</row>
    <row r="303" ht="14.25" customHeight="1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6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</row>
    <row r="304" ht="14.25" customHeight="1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6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</row>
    <row r="305" ht="14.25" customHeight="1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6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</row>
    <row r="306" ht="14.25" customHeight="1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6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</row>
    <row r="307" ht="14.25" customHeight="1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6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</row>
    <row r="308" ht="14.25" customHeight="1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6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</row>
    <row r="309" ht="14.25" customHeight="1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6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</row>
    <row r="310" ht="14.25" customHeight="1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6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</row>
    <row r="311" ht="14.25" customHeight="1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6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</row>
    <row r="312" ht="14.25" customHeight="1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6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</row>
    <row r="313" ht="14.25" customHeight="1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6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</row>
    <row r="314" ht="14.25" customHeight="1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6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</row>
    <row r="315" ht="14.25" customHeight="1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6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</row>
    <row r="316" ht="14.25" customHeight="1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6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</row>
    <row r="317" ht="14.25" customHeight="1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6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</row>
    <row r="318" ht="14.25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6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</row>
    <row r="319" ht="14.25" customHeight="1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6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</row>
    <row r="320" ht="14.25" customHeight="1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6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</row>
    <row r="321" ht="14.25" customHeight="1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6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</row>
    <row r="322" ht="14.25" customHeight="1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6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</row>
    <row r="323" ht="14.25" customHeight="1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6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</row>
    <row r="324" ht="14.25" customHeight="1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6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</row>
    <row r="325" ht="14.25" customHeight="1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6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</row>
    <row r="326" ht="14.25" customHeight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6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</row>
    <row r="327" ht="14.25" customHeight="1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6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</row>
    <row r="328" ht="14.25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6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</row>
    <row r="329" ht="14.25" customHeight="1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6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</row>
    <row r="330" ht="14.25" customHeigh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6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</row>
    <row r="331" ht="14.25" customHeight="1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6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</row>
    <row r="332" ht="14.25" customHeight="1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6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</row>
    <row r="333" ht="14.25" customHeight="1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6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</row>
    <row r="334" ht="14.25" customHeight="1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6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</row>
    <row r="335" ht="14.25" customHeight="1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6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</row>
    <row r="336" ht="14.25" customHeight="1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6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</row>
    <row r="337" ht="14.25" customHeight="1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6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</row>
    <row r="338" ht="14.25" customHeight="1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6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</row>
    <row r="339" ht="14.25" customHeight="1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6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</row>
    <row r="340" ht="14.25" customHeight="1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6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</row>
    <row r="341" ht="14.25" customHeight="1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6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</row>
    <row r="342" ht="14.25" customHeight="1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6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</row>
    <row r="343" ht="14.25" customHeight="1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6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</row>
    <row r="344" ht="14.25" customHeight="1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6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</row>
    <row r="345" ht="14.25" customHeigh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6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</row>
    <row r="346" ht="14.25" customHeight="1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6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</row>
    <row r="347" ht="14.25" customHeight="1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6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</row>
    <row r="348" ht="14.25" customHeight="1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6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</row>
    <row r="349" ht="14.25" customHeight="1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6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</row>
    <row r="350" ht="14.25" customHeight="1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6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</row>
    <row r="351" ht="14.25" customHeight="1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6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</row>
    <row r="352" ht="14.25" customHeight="1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6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</row>
    <row r="353" ht="14.25" customHeight="1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6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</row>
    <row r="354" ht="14.25" customHeight="1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6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</row>
    <row r="355" ht="14.25" customHeigh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6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</row>
    <row r="356" ht="14.25" customHeigh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6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</row>
    <row r="357" ht="14.25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6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</row>
    <row r="358" ht="14.25" customHeigh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6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</row>
    <row r="359" ht="14.2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6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</row>
    <row r="360" ht="14.2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6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</row>
    <row r="361" ht="14.2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6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</row>
    <row r="362" ht="14.25" customHeigh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6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</row>
    <row r="363" ht="14.25" customHeigh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6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</row>
    <row r="364" ht="14.25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6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</row>
    <row r="365" ht="14.2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6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</row>
    <row r="366" ht="14.25" customHeigh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6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</row>
    <row r="367" ht="14.25" customHeigh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6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</row>
    <row r="368" ht="14.2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6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</row>
    <row r="369" ht="14.25" customHeight="1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6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</row>
    <row r="370" ht="14.2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6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</row>
    <row r="371" ht="14.25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6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</row>
    <row r="372" ht="14.25" customHeight="1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6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</row>
    <row r="373" ht="14.25" customHeigh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6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</row>
    <row r="374" ht="14.25" customHeight="1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6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</row>
    <row r="375" ht="14.25" customHeigh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6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</row>
    <row r="376" ht="14.25" customHeight="1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6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</row>
    <row r="377" ht="14.25" customHeight="1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6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</row>
    <row r="378" ht="14.25" customHeight="1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6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</row>
    <row r="379" ht="14.25" customHeight="1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6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</row>
    <row r="380" ht="14.25" customHeight="1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6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</row>
    <row r="381" ht="14.25" customHeight="1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6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</row>
    <row r="382" ht="14.25" customHeight="1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6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</row>
    <row r="383" ht="14.25" customHeight="1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6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</row>
    <row r="384" ht="14.25" customHeight="1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6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</row>
    <row r="385" ht="14.25" customHeight="1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6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</row>
    <row r="386" ht="14.25" customHeight="1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6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</row>
    <row r="387" ht="14.25" customHeight="1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6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</row>
    <row r="388" ht="14.25" customHeigh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6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</row>
    <row r="389" ht="14.25" customHeight="1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6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</row>
    <row r="390" ht="14.25" customHeight="1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6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</row>
    <row r="391" ht="14.25" customHeight="1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6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</row>
    <row r="392" ht="14.25" customHeight="1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6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</row>
    <row r="393" ht="14.25" customHeight="1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6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</row>
    <row r="394" ht="14.25" customHeight="1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6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</row>
    <row r="395" ht="14.25" customHeight="1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6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</row>
    <row r="396" ht="14.25" customHeight="1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6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</row>
    <row r="397" ht="14.25" customHeight="1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6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</row>
    <row r="398" ht="14.25" customHeight="1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6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</row>
    <row r="399" ht="14.25" customHeight="1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6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</row>
    <row r="400" ht="14.25" customHeight="1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6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</row>
    <row r="401" ht="14.25" customHeight="1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6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</row>
    <row r="402" ht="14.25" customHeight="1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6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</row>
    <row r="403" ht="14.25" customHeight="1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6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</row>
    <row r="404" ht="14.25" customHeight="1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6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</row>
    <row r="405" ht="14.25" customHeight="1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6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</row>
    <row r="406" ht="14.25" customHeight="1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6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</row>
    <row r="407" ht="14.25" customHeight="1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6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</row>
    <row r="408" ht="14.2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6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</row>
    <row r="409" ht="14.25" customHeight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6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</row>
    <row r="410" ht="14.25" customHeight="1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6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</row>
    <row r="411" ht="14.25" customHeight="1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6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</row>
    <row r="412" ht="14.25" customHeight="1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6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</row>
    <row r="413" ht="14.25" customHeight="1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6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</row>
    <row r="414" ht="14.25" customHeight="1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6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</row>
    <row r="415" ht="14.25" customHeight="1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6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</row>
    <row r="416" ht="14.25" customHeight="1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6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</row>
    <row r="417" ht="14.25" customHeight="1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6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</row>
    <row r="418" ht="14.25" customHeight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6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</row>
    <row r="419" ht="14.2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6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</row>
    <row r="420" ht="14.2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6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</row>
    <row r="421" ht="14.2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6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</row>
    <row r="422" ht="14.2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6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</row>
    <row r="423" ht="14.2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6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</row>
    <row r="424" ht="14.2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6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</row>
    <row r="425" ht="14.2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6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</row>
    <row r="426" ht="14.2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6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</row>
    <row r="427" ht="14.2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6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</row>
    <row r="428" ht="14.2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6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</row>
    <row r="429" ht="14.2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6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</row>
    <row r="430" ht="14.2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6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</row>
    <row r="431" ht="14.2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6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</row>
    <row r="432" ht="14.2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6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</row>
    <row r="433" ht="14.2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6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</row>
    <row r="434" ht="14.2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6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</row>
    <row r="435" ht="14.2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6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</row>
    <row r="436" ht="14.2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6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</row>
    <row r="437" ht="14.2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6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</row>
    <row r="438" ht="14.2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6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</row>
    <row r="439" ht="14.2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6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</row>
    <row r="440" ht="14.2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6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</row>
    <row r="441" ht="14.2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6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</row>
    <row r="442" ht="14.2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6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</row>
    <row r="443" ht="14.2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6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</row>
    <row r="444" ht="14.2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6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</row>
    <row r="445" ht="14.2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6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</row>
    <row r="446" ht="14.2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6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</row>
    <row r="447" ht="14.2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6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</row>
    <row r="448" ht="14.2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6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</row>
    <row r="449" ht="14.2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6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</row>
    <row r="450" ht="14.2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6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</row>
    <row r="451" ht="14.2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6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</row>
    <row r="452" ht="14.2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6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</row>
    <row r="453" ht="14.2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6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</row>
    <row r="454" ht="14.2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6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</row>
    <row r="455" ht="14.25" customHeight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6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</row>
    <row r="456" ht="14.25" customHeight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6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</row>
    <row r="457" ht="14.25" customHeight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6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</row>
    <row r="458" ht="14.25" customHeight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6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</row>
    <row r="459" ht="14.25" customHeight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6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</row>
    <row r="460" ht="14.25" customHeight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6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</row>
    <row r="461" ht="14.2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6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</row>
    <row r="462" ht="14.2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6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</row>
    <row r="463" ht="14.25" customHeight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6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</row>
    <row r="464" ht="14.25" customHeight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6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</row>
    <row r="465" ht="14.25" customHeight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6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</row>
    <row r="466" ht="14.2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6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</row>
    <row r="467" ht="14.25" customHeight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6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</row>
    <row r="468" ht="14.2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6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</row>
    <row r="469" ht="14.2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6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</row>
    <row r="470" ht="14.2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6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</row>
    <row r="471" ht="14.2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6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</row>
    <row r="472" ht="14.2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6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</row>
    <row r="473" ht="14.2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6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</row>
    <row r="474" ht="14.2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6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</row>
    <row r="475" ht="14.2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6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</row>
    <row r="476" ht="14.2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6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</row>
    <row r="477" ht="14.2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6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</row>
    <row r="478" ht="14.2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6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</row>
    <row r="479" ht="14.2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6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</row>
    <row r="480" ht="14.2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6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</row>
    <row r="481" ht="14.2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6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</row>
    <row r="482" ht="14.2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6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</row>
    <row r="483" ht="14.2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6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</row>
    <row r="484" ht="14.2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6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</row>
    <row r="485" ht="14.2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6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</row>
    <row r="486" ht="14.2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6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</row>
    <row r="487" ht="14.2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6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</row>
    <row r="488" ht="14.2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6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</row>
    <row r="489" ht="14.2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6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</row>
    <row r="490" ht="14.2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6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</row>
    <row r="491" ht="14.2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6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</row>
    <row r="492" ht="14.2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6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</row>
    <row r="493" ht="14.2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6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</row>
    <row r="494" ht="14.2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6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</row>
    <row r="495" ht="14.2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6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</row>
    <row r="496" ht="14.2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6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</row>
    <row r="497" ht="14.2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6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</row>
    <row r="498" ht="14.2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6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</row>
    <row r="499" ht="14.2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6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</row>
    <row r="500" ht="14.2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6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</row>
    <row r="501" ht="14.2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6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</row>
    <row r="502" ht="14.2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6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</row>
    <row r="503" ht="14.2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6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</row>
    <row r="504" ht="14.2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6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</row>
    <row r="505" ht="14.2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6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</row>
    <row r="506" ht="14.2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6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</row>
    <row r="507" ht="14.2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6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</row>
    <row r="508" ht="14.2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6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</row>
    <row r="509" ht="14.2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6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</row>
    <row r="510" ht="14.2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6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</row>
    <row r="511" ht="14.2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6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</row>
    <row r="512" ht="14.2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6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</row>
    <row r="513" ht="14.2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6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</row>
    <row r="514" ht="14.2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6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</row>
    <row r="515" ht="14.2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6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</row>
    <row r="516" ht="14.2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6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</row>
    <row r="517" ht="14.2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6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</row>
    <row r="518" ht="14.2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6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</row>
    <row r="519" ht="14.2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6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</row>
    <row r="520" ht="14.2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6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</row>
    <row r="521" ht="14.2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6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</row>
    <row r="522" ht="14.2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6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</row>
    <row r="523" ht="14.2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6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</row>
    <row r="524" ht="14.2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6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</row>
    <row r="525" ht="14.2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6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</row>
    <row r="526" ht="14.2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6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</row>
    <row r="527" ht="14.2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6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</row>
    <row r="528" ht="14.2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6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</row>
    <row r="529" ht="14.2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6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</row>
    <row r="530" ht="14.2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6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</row>
    <row r="531" ht="14.2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6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</row>
    <row r="532" ht="14.2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6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</row>
    <row r="533" ht="14.2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6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</row>
    <row r="534" ht="14.2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6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</row>
    <row r="535" ht="14.2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6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</row>
    <row r="536" ht="14.2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6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</row>
    <row r="537" ht="14.2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6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</row>
    <row r="538" ht="14.2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6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</row>
    <row r="539" ht="14.2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6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</row>
    <row r="540" ht="14.2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6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</row>
    <row r="541" ht="14.2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6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</row>
    <row r="542" ht="14.2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6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</row>
    <row r="543" ht="14.2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6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</row>
    <row r="544" ht="14.2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6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</row>
    <row r="545" ht="14.2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6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</row>
    <row r="546" ht="14.2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6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</row>
    <row r="547" ht="14.2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6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</row>
    <row r="548" ht="14.2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6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</row>
    <row r="549" ht="14.2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6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</row>
    <row r="550" ht="14.2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6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</row>
    <row r="551" ht="14.2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6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</row>
    <row r="552" ht="14.2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6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</row>
    <row r="553" ht="14.2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6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</row>
    <row r="554" ht="14.2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6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</row>
    <row r="555" ht="14.2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6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</row>
    <row r="556" ht="14.2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6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</row>
    <row r="557" ht="14.2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6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</row>
    <row r="558" ht="14.2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6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</row>
    <row r="559" ht="14.2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6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</row>
    <row r="560" ht="14.2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6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</row>
    <row r="561" ht="14.2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6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</row>
    <row r="562" ht="14.2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6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</row>
    <row r="563" ht="14.2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6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</row>
    <row r="564" ht="14.2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6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</row>
    <row r="565" ht="14.2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6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</row>
    <row r="566" ht="14.2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6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</row>
    <row r="567" ht="14.2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6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</row>
    <row r="568" ht="14.2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6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</row>
    <row r="569" ht="14.2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6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</row>
    <row r="570" ht="14.2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6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</row>
    <row r="571" ht="14.2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6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</row>
    <row r="572" ht="14.2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6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</row>
    <row r="573" ht="14.2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6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</row>
    <row r="574" ht="14.2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6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</row>
    <row r="575" ht="14.2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6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</row>
    <row r="576" ht="14.2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6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</row>
    <row r="577" ht="14.2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6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</row>
    <row r="578" ht="14.2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6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</row>
    <row r="579" ht="14.2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6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</row>
    <row r="580" ht="14.2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6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</row>
    <row r="581" ht="14.2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6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</row>
    <row r="582" ht="14.2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6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</row>
    <row r="583" ht="14.2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6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</row>
    <row r="584" ht="14.2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6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</row>
    <row r="585" ht="14.2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6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</row>
    <row r="586" ht="14.2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6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</row>
    <row r="587" ht="14.2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6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</row>
    <row r="588" ht="14.2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6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</row>
    <row r="589" ht="14.2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6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</row>
    <row r="590" ht="14.2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6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</row>
    <row r="591" ht="14.2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6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</row>
    <row r="592" ht="14.2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6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</row>
    <row r="593" ht="14.2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6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</row>
    <row r="594" ht="14.2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6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</row>
    <row r="595" ht="14.2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6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</row>
    <row r="596" ht="14.2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6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</row>
    <row r="597" ht="14.2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6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</row>
    <row r="598" ht="14.2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6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</row>
    <row r="599" ht="14.2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6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</row>
    <row r="600" ht="14.2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6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</row>
    <row r="601" ht="14.2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6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</row>
    <row r="602" ht="14.2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6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</row>
    <row r="603" ht="14.2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6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</row>
    <row r="604" ht="14.2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6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</row>
    <row r="605" ht="14.2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6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</row>
    <row r="606" ht="14.2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6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</row>
    <row r="607" ht="14.2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6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</row>
    <row r="608" ht="14.2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6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</row>
    <row r="609" ht="14.2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6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</row>
    <row r="610" ht="14.2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6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</row>
    <row r="611" ht="14.2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6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</row>
    <row r="612" ht="14.2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6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</row>
    <row r="613" ht="14.2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6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</row>
    <row r="614" ht="14.2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6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</row>
    <row r="615" ht="14.2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6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</row>
    <row r="616" ht="14.2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6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</row>
    <row r="617" ht="14.2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6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</row>
    <row r="618" ht="14.2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6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</row>
    <row r="619" ht="14.2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6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</row>
    <row r="620" ht="14.2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6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</row>
    <row r="621" ht="14.2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6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</row>
    <row r="622" ht="14.2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6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</row>
    <row r="623" ht="14.2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6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</row>
    <row r="624" ht="14.2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6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</row>
    <row r="625" ht="14.2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6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</row>
    <row r="626" ht="14.2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6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</row>
    <row r="627" ht="14.2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6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</row>
    <row r="628" ht="14.2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6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</row>
    <row r="629" ht="14.2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6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</row>
    <row r="630" ht="14.2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6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</row>
    <row r="631" ht="14.2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6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</row>
    <row r="632" ht="14.2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6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</row>
    <row r="633" ht="14.2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6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</row>
    <row r="634" ht="14.2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6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</row>
    <row r="635" ht="14.2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6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</row>
    <row r="636" ht="14.2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6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</row>
    <row r="637" ht="14.2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6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</row>
    <row r="638" ht="14.2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6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</row>
    <row r="639" ht="14.2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6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</row>
    <row r="640" ht="14.2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6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</row>
    <row r="641" ht="14.2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6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</row>
    <row r="642" ht="14.2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6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</row>
    <row r="643" ht="14.2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6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</row>
    <row r="644" ht="14.2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6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</row>
    <row r="645" ht="14.2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6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</row>
    <row r="646" ht="14.2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6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</row>
    <row r="647" ht="14.2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6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</row>
    <row r="648" ht="14.2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6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</row>
    <row r="649" ht="14.2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6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</row>
    <row r="650" ht="14.2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6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</row>
    <row r="651" ht="14.2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6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</row>
    <row r="652" ht="14.2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6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</row>
    <row r="653" ht="14.2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6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</row>
    <row r="654" ht="14.2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6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</row>
    <row r="655" ht="14.2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6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</row>
    <row r="656" ht="14.2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6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</row>
    <row r="657" ht="14.2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6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</row>
    <row r="658" ht="14.2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6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</row>
    <row r="659" ht="14.2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6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</row>
    <row r="660" ht="14.2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6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</row>
    <row r="661" ht="14.2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6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</row>
    <row r="662" ht="14.2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6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</row>
    <row r="663" ht="14.2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6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</row>
    <row r="664" ht="14.2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6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</row>
    <row r="665" ht="14.2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6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</row>
    <row r="666" ht="14.2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6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</row>
    <row r="667" ht="14.2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6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</row>
    <row r="668" ht="14.2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6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</row>
    <row r="669" ht="14.2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6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</row>
    <row r="670" ht="14.2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6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</row>
    <row r="671" ht="14.2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6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</row>
    <row r="672" ht="14.2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6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</row>
    <row r="673" ht="14.2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6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</row>
    <row r="674" ht="14.2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6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</row>
    <row r="675" ht="14.2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6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</row>
    <row r="676" ht="14.2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6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</row>
    <row r="677" ht="14.2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6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</row>
    <row r="678" ht="14.2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6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</row>
    <row r="679" ht="14.2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6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</row>
    <row r="680" ht="14.2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6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</row>
    <row r="681" ht="14.2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6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</row>
    <row r="682" ht="14.2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6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</row>
    <row r="683" ht="14.2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6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</row>
    <row r="684" ht="14.2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6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</row>
    <row r="685" ht="14.2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6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</row>
    <row r="686" ht="14.2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6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</row>
    <row r="687" ht="14.2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6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</row>
    <row r="688" ht="14.2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6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</row>
    <row r="689" ht="14.2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6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</row>
    <row r="690" ht="14.2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6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</row>
    <row r="691" ht="14.2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6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</row>
    <row r="692" ht="14.2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6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</row>
    <row r="693" ht="14.2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6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</row>
    <row r="694" ht="14.2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6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</row>
    <row r="695" ht="14.2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6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</row>
    <row r="696" ht="14.2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6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</row>
    <row r="697" ht="14.2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6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</row>
    <row r="698" ht="14.2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6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</row>
    <row r="699" ht="14.2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6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</row>
    <row r="700" ht="14.2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6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</row>
    <row r="701" ht="14.2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6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</row>
    <row r="702" ht="14.2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6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</row>
    <row r="703" ht="14.2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6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</row>
    <row r="704" ht="14.2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6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</row>
    <row r="705" ht="14.2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6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</row>
    <row r="706" ht="14.2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6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</row>
    <row r="707" ht="14.2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6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</row>
    <row r="708" ht="14.2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6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</row>
    <row r="709" ht="14.2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6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</row>
    <row r="710" ht="14.2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6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</row>
    <row r="711" ht="14.2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6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</row>
    <row r="712" ht="14.2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6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</row>
    <row r="713" ht="14.2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6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</row>
    <row r="714" ht="14.2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6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</row>
    <row r="715" ht="14.2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6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</row>
    <row r="716" ht="14.2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6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</row>
    <row r="717" ht="14.2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6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</row>
    <row r="718" ht="14.2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6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</row>
    <row r="719" ht="14.2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6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</row>
    <row r="720" ht="14.2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6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</row>
    <row r="721" ht="14.2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6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</row>
    <row r="722" ht="14.2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6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</row>
    <row r="723" ht="14.2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6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</row>
    <row r="724" ht="14.2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6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</row>
    <row r="725" ht="14.2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6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</row>
    <row r="726" ht="14.2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6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</row>
    <row r="727" ht="14.2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6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</row>
    <row r="728" ht="14.2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6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</row>
    <row r="729" ht="14.2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6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</row>
    <row r="730" ht="14.2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6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</row>
    <row r="731" ht="14.2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6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</row>
    <row r="732" ht="14.2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6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</row>
    <row r="733" ht="14.2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6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</row>
    <row r="734" ht="14.2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6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</row>
    <row r="735" ht="14.2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6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</row>
    <row r="736" ht="14.2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6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</row>
    <row r="737" ht="14.2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6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</row>
    <row r="738" ht="14.2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6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</row>
    <row r="739" ht="14.2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6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</row>
    <row r="740" ht="14.2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6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</row>
    <row r="741" ht="14.2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6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</row>
    <row r="742" ht="14.2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6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</row>
    <row r="743" ht="14.2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6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</row>
    <row r="744" ht="14.2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6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</row>
    <row r="745" ht="14.2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6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</row>
    <row r="746" ht="14.2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6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</row>
    <row r="747" ht="14.2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6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</row>
    <row r="748" ht="14.2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6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</row>
    <row r="749" ht="14.2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6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</row>
    <row r="750" ht="14.2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6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</row>
    <row r="751" ht="14.2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6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</row>
    <row r="752" ht="14.2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6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</row>
    <row r="753" ht="14.2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6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</row>
    <row r="754" ht="14.2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6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</row>
    <row r="755" ht="14.2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6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</row>
    <row r="756" ht="14.2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6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</row>
    <row r="757" ht="14.2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6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</row>
    <row r="758" ht="14.2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6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</row>
    <row r="759" ht="14.2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6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</row>
    <row r="760" ht="14.2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6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</row>
    <row r="761" ht="14.2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6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</row>
    <row r="762" ht="14.2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6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</row>
    <row r="763" ht="14.2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6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</row>
    <row r="764" ht="14.2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6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</row>
    <row r="765" ht="14.2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6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</row>
    <row r="766" ht="14.2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6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</row>
    <row r="767" ht="14.2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6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</row>
    <row r="768" ht="14.2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6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</row>
    <row r="769" ht="14.2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6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</row>
    <row r="770" ht="14.2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6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</row>
    <row r="771" ht="14.2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6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</row>
    <row r="772" ht="14.2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6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</row>
    <row r="773" ht="14.2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6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</row>
    <row r="774" ht="14.2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6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</row>
    <row r="775" ht="14.2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6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</row>
    <row r="776" ht="14.2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6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</row>
    <row r="777" ht="14.2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6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</row>
    <row r="778" ht="14.2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6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</row>
    <row r="779" ht="14.2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6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</row>
    <row r="780" ht="14.2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6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</row>
    <row r="781" ht="14.2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6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</row>
    <row r="782" ht="14.2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6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</row>
    <row r="783" ht="14.2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6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</row>
    <row r="784" ht="14.2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6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</row>
    <row r="785" ht="14.2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6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</row>
    <row r="786" ht="14.2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6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</row>
    <row r="787" ht="14.2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6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</row>
    <row r="788" ht="14.2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6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</row>
    <row r="789" ht="14.2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6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</row>
    <row r="790" ht="14.2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6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</row>
    <row r="791" ht="14.2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6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</row>
    <row r="792" ht="14.2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6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</row>
    <row r="793" ht="14.2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6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</row>
    <row r="794" ht="14.2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6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</row>
    <row r="795" ht="14.2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6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</row>
    <row r="796" ht="14.2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6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</row>
    <row r="797" ht="14.2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6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</row>
    <row r="798" ht="14.2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6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</row>
    <row r="799" ht="14.2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6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</row>
    <row r="800" ht="14.2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6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</row>
    <row r="801" ht="14.2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6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</row>
    <row r="802" ht="14.2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6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</row>
    <row r="803" ht="14.2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6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</row>
    <row r="804" ht="14.2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6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</row>
    <row r="805" ht="14.2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6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</row>
    <row r="806" ht="14.2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6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</row>
    <row r="807" ht="14.2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6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</row>
    <row r="808" ht="14.2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6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</row>
    <row r="809" ht="14.2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6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</row>
    <row r="810" ht="14.2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6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</row>
    <row r="811" ht="14.2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6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</row>
    <row r="812" ht="14.2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6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</row>
    <row r="813" ht="14.2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6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</row>
    <row r="814" ht="14.2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6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</row>
    <row r="815" ht="14.2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6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</row>
    <row r="816" ht="14.2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6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</row>
    <row r="817" ht="14.2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6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</row>
    <row r="818" ht="14.2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6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</row>
    <row r="819" ht="14.2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6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</row>
    <row r="820" ht="14.2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6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</row>
    <row r="821" ht="14.2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6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</row>
    <row r="822" ht="14.2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6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</row>
    <row r="823" ht="14.2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6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</row>
    <row r="824" ht="14.2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6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</row>
    <row r="825" ht="14.2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6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</row>
    <row r="826" ht="14.2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6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</row>
    <row r="827" ht="14.2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6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</row>
    <row r="828" ht="14.2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6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</row>
    <row r="829" ht="14.2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6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</row>
    <row r="830" ht="14.2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6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</row>
    <row r="831" ht="14.2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6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</row>
    <row r="832" ht="14.2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6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</row>
    <row r="833" ht="14.2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6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</row>
    <row r="834" ht="14.2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6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</row>
    <row r="835" ht="14.2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6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</row>
    <row r="836" ht="14.2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6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</row>
    <row r="837" ht="14.2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6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</row>
    <row r="838" ht="14.2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6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</row>
    <row r="839" ht="14.2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6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</row>
    <row r="840" ht="14.2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6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</row>
    <row r="841" ht="14.2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6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</row>
    <row r="842" ht="14.2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6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</row>
    <row r="843" ht="14.2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6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</row>
    <row r="844" ht="14.2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6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</row>
    <row r="845" ht="14.2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6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</row>
    <row r="846" ht="14.2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6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</row>
    <row r="847" ht="14.2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6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</row>
    <row r="848" ht="14.2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6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</row>
    <row r="849" ht="14.2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6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</row>
    <row r="850" ht="14.2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6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</row>
    <row r="851" ht="14.2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6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</row>
    <row r="852" ht="14.2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6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</row>
    <row r="853" ht="14.2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6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</row>
    <row r="854" ht="14.2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6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</row>
    <row r="855" ht="14.2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6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</row>
    <row r="856" ht="14.2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6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</row>
    <row r="857" ht="14.2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6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</row>
    <row r="858" ht="14.2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6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</row>
    <row r="859" ht="14.2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6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</row>
    <row r="860" ht="14.2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6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</row>
    <row r="861" ht="14.2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6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</row>
    <row r="862" ht="14.2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6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</row>
    <row r="863" ht="14.2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6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</row>
    <row r="864" ht="14.2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6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</row>
    <row r="865" ht="14.2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6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</row>
    <row r="866" ht="14.2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6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</row>
    <row r="867" ht="14.2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6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</row>
    <row r="868" ht="14.2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6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</row>
    <row r="869" ht="14.2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6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</row>
    <row r="870" ht="14.2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6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</row>
    <row r="871" ht="14.2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6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</row>
    <row r="872" ht="14.2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6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</row>
    <row r="873" ht="14.2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6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</row>
    <row r="874" ht="14.2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6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</row>
    <row r="875" ht="14.2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6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</row>
    <row r="876" ht="14.2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6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</row>
    <row r="877" ht="14.2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6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</row>
    <row r="878" ht="14.2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6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</row>
    <row r="879" ht="14.2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6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</row>
    <row r="880" ht="14.2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6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</row>
    <row r="881" ht="14.2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6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</row>
    <row r="882" ht="14.2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6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</row>
    <row r="883" ht="14.2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6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</row>
    <row r="884" ht="14.2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6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</row>
    <row r="885" ht="14.2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6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</row>
    <row r="886" ht="14.2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6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</row>
    <row r="887" ht="14.2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6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</row>
    <row r="888" ht="14.2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6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</row>
    <row r="889" ht="14.2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6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</row>
    <row r="890" ht="14.2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6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</row>
    <row r="891" ht="14.2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6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</row>
    <row r="892" ht="14.2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6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</row>
    <row r="893" ht="14.2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6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</row>
    <row r="894" ht="14.2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6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</row>
    <row r="895" ht="14.2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6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</row>
    <row r="896" ht="14.2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6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</row>
    <row r="897" ht="14.2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6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</row>
    <row r="898" ht="14.2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6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</row>
    <row r="899" ht="14.2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6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</row>
    <row r="900" ht="14.2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6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</row>
    <row r="901" ht="14.2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6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</row>
    <row r="902" ht="14.2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6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</row>
    <row r="903" ht="14.2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6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</row>
    <row r="904" ht="14.2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6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</row>
    <row r="905" ht="14.2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6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</row>
    <row r="906" ht="14.2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6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</row>
    <row r="907" ht="14.2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6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</row>
    <row r="908" ht="14.2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6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</row>
    <row r="909" ht="14.2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6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</row>
    <row r="910" ht="14.2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6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</row>
    <row r="911" ht="14.2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6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</row>
    <row r="912" ht="14.2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6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</row>
    <row r="913" ht="14.2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6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</row>
    <row r="914" ht="14.2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6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</row>
    <row r="915" ht="14.2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6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</row>
    <row r="916" ht="14.2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6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</row>
    <row r="917" ht="14.2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6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</row>
    <row r="918" ht="14.2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6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</row>
    <row r="919" ht="14.2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6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</row>
    <row r="920" ht="14.2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6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</row>
    <row r="921" ht="14.2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6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</row>
    <row r="922" ht="14.2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6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</row>
    <row r="923" ht="14.2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6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</row>
    <row r="924" ht="14.2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6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</row>
    <row r="925" ht="14.2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6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</row>
    <row r="926" ht="14.2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6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</row>
    <row r="927" ht="14.2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6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</row>
    <row r="928" ht="14.2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6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</row>
    <row r="929" ht="14.2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6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</row>
    <row r="930" ht="14.2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6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</row>
    <row r="931" ht="14.2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6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</row>
    <row r="932" ht="14.2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6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</row>
    <row r="933" ht="14.2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6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</row>
    <row r="934" ht="14.2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6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</row>
    <row r="935" ht="14.2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6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</row>
    <row r="936" ht="14.2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6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</row>
    <row r="937" ht="14.2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6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</row>
    <row r="938" ht="14.2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6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</row>
    <row r="939" ht="14.2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6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</row>
    <row r="940" ht="14.2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6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</row>
    <row r="941" ht="14.25" customHeight="1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6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</row>
    <row r="942" ht="14.25" customHeight="1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6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</row>
    <row r="943" ht="14.25" customHeight="1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6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</row>
    <row r="944" ht="14.25" customHeight="1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6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</row>
    <row r="945" ht="14.25" customHeight="1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6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</row>
    <row r="946" ht="14.25" customHeight="1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6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</row>
    <row r="947" ht="14.25" customHeight="1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6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</row>
    <row r="948" ht="14.25" customHeight="1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6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</row>
    <row r="949" ht="14.25" customHeight="1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6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</row>
    <row r="950" ht="14.25" customHeight="1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6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</row>
    <row r="951" ht="14.25" customHeight="1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6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</row>
    <row r="952" ht="14.25" customHeight="1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6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</row>
    <row r="953" ht="14.25" customHeight="1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6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</row>
    <row r="954" ht="14.25" customHeight="1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6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</row>
    <row r="955" ht="14.25" customHeight="1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6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</row>
    <row r="956" ht="14.25" customHeight="1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6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</row>
    <row r="957" ht="14.25" customHeight="1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6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</row>
    <row r="958" ht="14.25" customHeight="1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6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</row>
    <row r="959" ht="14.25" customHeight="1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6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</row>
    <row r="960" ht="14.25" customHeight="1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6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</row>
    <row r="961" ht="14.25" customHeight="1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6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</row>
    <row r="962" ht="14.25" customHeight="1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6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</row>
    <row r="963" ht="14.25" customHeight="1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6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</row>
    <row r="964" ht="14.25" customHeight="1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6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</row>
    <row r="965" ht="14.25" customHeight="1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6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</row>
    <row r="966" ht="14.25" customHeight="1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6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</row>
    <row r="967" ht="14.25" customHeight="1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6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</row>
    <row r="968" ht="14.25" customHeight="1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6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</row>
    <row r="969" ht="14.25" customHeight="1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6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</row>
    <row r="970" ht="14.25" customHeight="1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6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</row>
    <row r="971" ht="14.25" customHeight="1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6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</row>
    <row r="972" ht="14.25" customHeight="1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6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</row>
    <row r="973" ht="14.25" customHeight="1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6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</row>
    <row r="974" ht="14.25" customHeight="1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6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</row>
    <row r="975" ht="14.25" customHeight="1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6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</row>
    <row r="976" ht="14.25" customHeight="1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6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</row>
    <row r="977" ht="14.25" customHeight="1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6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</row>
    <row r="978" ht="14.25" customHeight="1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6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</row>
    <row r="979" ht="14.25" customHeight="1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6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</row>
    <row r="980" ht="14.25" customHeight="1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6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</row>
    <row r="981" ht="14.25" customHeight="1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6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</row>
    <row r="982" ht="14.25" customHeight="1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6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</row>
    <row r="983" ht="14.25" customHeight="1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6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</row>
    <row r="984" ht="14.25" customHeight="1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6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</row>
    <row r="985" ht="14.25" customHeight="1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6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</row>
    <row r="986" ht="14.25" customHeight="1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6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</row>
    <row r="987" ht="14.25" customHeight="1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6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</row>
    <row r="988" ht="14.25" customHeight="1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6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</row>
    <row r="989" ht="14.25" customHeight="1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6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</row>
    <row r="990" ht="14.25" customHeight="1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6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</row>
    <row r="991" ht="14.25" customHeight="1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6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</row>
    <row r="992" ht="14.25" customHeight="1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6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</row>
    <row r="993" ht="14.25" customHeight="1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6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</row>
    <row r="994" ht="14.25" customHeight="1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6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</row>
    <row r="995" ht="14.25" customHeight="1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6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</row>
    <row r="996" ht="14.25" customHeight="1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6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</row>
    <row r="997" ht="14.25" customHeight="1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6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</row>
    <row r="998" ht="14.25" customHeight="1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6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</row>
    <row r="999" ht="14.25" customHeight="1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6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</row>
    <row r="1000" ht="14.2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6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4"/>
    </row>
    <row r="1001" ht="14.25" customHeight="1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6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  <c r="AA1001" s="104"/>
      <c r="AB1001" s="104"/>
    </row>
  </sheetData>
  <mergeCells count="2">
    <mergeCell ref="B1:F1"/>
    <mergeCell ref="H1:L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2020-09-12T20:28:31Z</dcterms:created>
  <dc:creator>Stedman, Jenna A CTR NG INANG (USA)</dc:creator>
</cp:coreProperties>
</file>